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11196" windowHeight="12720" activeTab="2"/>
  </bookViews>
  <sheets>
    <sheet name="prvi_kol" sheetId="3" r:id="rId1"/>
    <sheet name="drugi_kol" sheetId="2" r:id="rId2"/>
    <sheet name="13E013ENT_februar" sheetId="1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0" i="1"/>
  <c r="M49"/>
  <c r="M48"/>
  <c r="M44"/>
  <c r="M42"/>
  <c r="M38"/>
  <c r="M36"/>
  <c r="M35"/>
  <c r="M34"/>
  <c r="M32"/>
  <c r="M31"/>
  <c r="M30"/>
  <c r="M27"/>
  <c r="M26"/>
  <c r="M24"/>
  <c r="M22"/>
  <c r="M16"/>
  <c r="M13"/>
  <c r="H50" i="3"/>
  <c r="H44"/>
  <c r="H36"/>
  <c r="H30"/>
  <c r="H27"/>
  <c r="H26"/>
  <c r="H22"/>
  <c r="E42" i="1"/>
  <c r="I42" s="1"/>
  <c r="D42"/>
  <c r="H42" s="1"/>
  <c r="H6" i="3"/>
  <c r="J6" i="1"/>
  <c r="L6" s="1"/>
  <c r="J50"/>
  <c r="L50" s="1"/>
  <c r="J49"/>
  <c r="L49" s="1"/>
  <c r="J48"/>
  <c r="J44"/>
  <c r="J38"/>
  <c r="L38" s="1"/>
  <c r="J36"/>
  <c r="L36" s="1"/>
  <c r="J35"/>
  <c r="J34"/>
  <c r="J32"/>
  <c r="L32" s="1"/>
  <c r="J31"/>
  <c r="J30"/>
  <c r="J27"/>
  <c r="J26"/>
  <c r="J24"/>
  <c r="K24" s="1"/>
  <c r="J22"/>
  <c r="L22" s="1"/>
  <c r="J16"/>
  <c r="L16" s="1"/>
  <c r="J14"/>
  <c r="L14" s="1"/>
  <c r="J13"/>
  <c r="L13" s="1"/>
  <c r="J10"/>
  <c r="L10" s="1"/>
  <c r="J5"/>
  <c r="L5" s="1"/>
  <c r="L44"/>
  <c r="L26"/>
  <c r="L48"/>
  <c r="L35"/>
  <c r="L34"/>
  <c r="L31"/>
  <c r="L30"/>
  <c r="L27"/>
  <c r="L24"/>
  <c r="I50"/>
  <c r="H50"/>
  <c r="I49"/>
  <c r="H49"/>
  <c r="K48"/>
  <c r="I48"/>
  <c r="H48"/>
  <c r="I44"/>
  <c r="H44"/>
  <c r="I39"/>
  <c r="H39"/>
  <c r="J39" s="1"/>
  <c r="L39" s="1"/>
  <c r="I36"/>
  <c r="H36"/>
  <c r="I32"/>
  <c r="H32"/>
  <c r="I31"/>
  <c r="H31"/>
  <c r="K30"/>
  <c r="I30"/>
  <c r="H30"/>
  <c r="I27"/>
  <c r="H27"/>
  <c r="I26"/>
  <c r="H26"/>
  <c r="I24"/>
  <c r="H24"/>
  <c r="I22"/>
  <c r="H22"/>
  <c r="K16"/>
  <c r="I16"/>
  <c r="H16"/>
  <c r="I14"/>
  <c r="H14"/>
  <c r="I13"/>
  <c r="H13"/>
  <c r="M10"/>
  <c r="Y50" i="3"/>
  <c r="X50"/>
  <c r="W50"/>
  <c r="Y49"/>
  <c r="X49"/>
  <c r="W49"/>
  <c r="Y48"/>
  <c r="X48"/>
  <c r="W48"/>
  <c r="Y44"/>
  <c r="X44"/>
  <c r="W44"/>
  <c r="Y39"/>
  <c r="X39"/>
  <c r="W39"/>
  <c r="Y36"/>
  <c r="X36"/>
  <c r="W36"/>
  <c r="Y35"/>
  <c r="X35"/>
  <c r="W35"/>
  <c r="Y34"/>
  <c r="X34"/>
  <c r="W34"/>
  <c r="W5"/>
  <c r="P20" i="1"/>
  <c r="P25"/>
  <c r="P28"/>
  <c r="P46"/>
  <c r="P47"/>
  <c r="O2"/>
  <c r="M2"/>
  <c r="K38"/>
  <c r="I38"/>
  <c r="H38"/>
  <c r="E10"/>
  <c r="I10" s="1"/>
  <c r="H10"/>
  <c r="D10"/>
  <c r="E38"/>
  <c r="D38"/>
  <c r="M39" l="1"/>
  <c r="J42"/>
  <c r="L42" s="1"/>
  <c r="K50"/>
  <c r="K49"/>
  <c r="K44"/>
  <c r="K39"/>
  <c r="K36"/>
  <c r="K31"/>
  <c r="K32"/>
  <c r="K26"/>
  <c r="K27"/>
  <c r="K22"/>
  <c r="K13"/>
  <c r="K14"/>
  <c r="K10"/>
  <c r="K42" l="1"/>
  <c r="W6" i="3"/>
  <c r="X6"/>
  <c r="Y6"/>
  <c r="W13"/>
  <c r="X13"/>
  <c r="Y13"/>
  <c r="W14"/>
  <c r="X14"/>
  <c r="Y14"/>
  <c r="W16"/>
  <c r="X16"/>
  <c r="Y16"/>
  <c r="W22"/>
  <c r="X22"/>
  <c r="Y22"/>
  <c r="W24"/>
  <c r="X24"/>
  <c r="Y24"/>
  <c r="W26"/>
  <c r="X26"/>
  <c r="Y26"/>
  <c r="W27"/>
  <c r="X27"/>
  <c r="Y27"/>
  <c r="W30"/>
  <c r="X30"/>
  <c r="Y30"/>
  <c r="W31"/>
  <c r="X31"/>
  <c r="Y31"/>
  <c r="W32"/>
  <c r="X32"/>
  <c r="Y32"/>
  <c r="Y5"/>
  <c r="X5"/>
  <c r="I20" i="2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J19"/>
  <c r="I19"/>
  <c r="Z4" l="1"/>
  <c r="AA4"/>
  <c r="Z5"/>
  <c r="AA5"/>
  <c r="Z6"/>
  <c r="AA6"/>
  <c r="Z7"/>
  <c r="AA7"/>
  <c r="Z8"/>
  <c r="AA8"/>
  <c r="Z9"/>
  <c r="AA9"/>
  <c r="Z10"/>
  <c r="AA10"/>
  <c r="Z11"/>
  <c r="AA11"/>
  <c r="Z12"/>
  <c r="AA12"/>
  <c r="Z13"/>
  <c r="AA13"/>
  <c r="Z14"/>
  <c r="AA14"/>
  <c r="Z15"/>
  <c r="AA15"/>
  <c r="Z16"/>
  <c r="AA16"/>
  <c r="Z17"/>
  <c r="AA17"/>
  <c r="Z18"/>
  <c r="AA18"/>
  <c r="Z19"/>
  <c r="AA19"/>
  <c r="Z20"/>
  <c r="AA20"/>
  <c r="Z21"/>
  <c r="AA21"/>
  <c r="Z22"/>
  <c r="AA22"/>
  <c r="Z23"/>
  <c r="AA23"/>
  <c r="Z24"/>
  <c r="AA24"/>
  <c r="Z25"/>
  <c r="AA25"/>
  <c r="Z26"/>
  <c r="AA26"/>
  <c r="Z27"/>
  <c r="AA27"/>
  <c r="Z28"/>
  <c r="AA28"/>
  <c r="Z29"/>
  <c r="AA29"/>
  <c r="Z30"/>
  <c r="AA30"/>
  <c r="Z31"/>
  <c r="AA31"/>
  <c r="Z32"/>
  <c r="AA32"/>
  <c r="Z33"/>
  <c r="AA33"/>
  <c r="Z34"/>
  <c r="AA34"/>
  <c r="Z35"/>
  <c r="AA35"/>
  <c r="Z36"/>
  <c r="AA36"/>
  <c r="Z37"/>
  <c r="AA37"/>
  <c r="Z38"/>
  <c r="AA38"/>
  <c r="Z39"/>
  <c r="AA39"/>
  <c r="Z40"/>
  <c r="AA40"/>
  <c r="Z41"/>
  <c r="AA41"/>
  <c r="Z42"/>
  <c r="AA42"/>
  <c r="Z43"/>
  <c r="AA43"/>
  <c r="Z44"/>
  <c r="AA44"/>
  <c r="Z45"/>
  <c r="AA45"/>
  <c r="Z46"/>
  <c r="AA46"/>
  <c r="Z47"/>
  <c r="AA47"/>
  <c r="Z48"/>
  <c r="AA48"/>
  <c r="Z49"/>
  <c r="AA49"/>
  <c r="Z50"/>
  <c r="AA50"/>
  <c r="AA3"/>
  <c r="Z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3"/>
  <c r="X4"/>
  <c r="X5"/>
  <c r="N2" i="1" l="1"/>
  <c r="W4" i="2" l="1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3"/>
  <c r="I4"/>
  <c r="J4"/>
  <c r="I5"/>
  <c r="J5"/>
  <c r="I6"/>
  <c r="J6"/>
  <c r="I7"/>
  <c r="K7" s="1"/>
  <c r="J7"/>
  <c r="I8"/>
  <c r="J8"/>
  <c r="I9"/>
  <c r="J9"/>
  <c r="I10"/>
  <c r="J10"/>
  <c r="I11"/>
  <c r="J11"/>
  <c r="I12"/>
  <c r="J12"/>
  <c r="K12" s="1"/>
  <c r="I13"/>
  <c r="J13"/>
  <c r="I14"/>
  <c r="J14"/>
  <c r="I15"/>
  <c r="J15"/>
  <c r="I16"/>
  <c r="J16"/>
  <c r="K16" s="1"/>
  <c r="I17"/>
  <c r="J17"/>
  <c r="I18"/>
  <c r="J18"/>
  <c r="K36"/>
  <c r="J3"/>
  <c r="I3"/>
  <c r="K23"/>
  <c r="Y3"/>
  <c r="K42" l="1"/>
  <c r="K9"/>
  <c r="K31"/>
  <c r="K28"/>
  <c r="K20"/>
  <c r="K44"/>
  <c r="K6"/>
  <c r="K46"/>
  <c r="K38"/>
  <c r="K30"/>
  <c r="K26"/>
  <c r="K14"/>
  <c r="K10"/>
  <c r="K29"/>
  <c r="K17"/>
  <c r="K48"/>
  <c r="K39"/>
  <c r="K4"/>
  <c r="K49"/>
  <c r="K45"/>
  <c r="K37"/>
  <c r="K13"/>
  <c r="K5"/>
  <c r="K3"/>
  <c r="K41"/>
  <c r="K34"/>
  <c r="K33"/>
  <c r="K25"/>
  <c r="K18"/>
  <c r="K24"/>
  <c r="K47"/>
  <c r="K8"/>
  <c r="K11"/>
  <c r="K27"/>
  <c r="K32"/>
  <c r="K35"/>
  <c r="K40"/>
  <c r="K43"/>
  <c r="K15"/>
  <c r="K22"/>
  <c r="K50"/>
  <c r="K19"/>
  <c r="K21"/>
  <c r="P6" i="1" l="1"/>
  <c r="P34"/>
  <c r="P14"/>
  <c r="M14"/>
  <c r="P35"/>
  <c r="H6"/>
  <c r="H34"/>
  <c r="H35"/>
  <c r="P5"/>
  <c r="I35"/>
  <c r="I34"/>
  <c r="I6"/>
  <c r="I5"/>
  <c r="H5"/>
  <c r="M5" s="1"/>
  <c r="K6" l="1"/>
  <c r="M6"/>
  <c r="K34"/>
  <c r="K35" l="1"/>
  <c r="K5"/>
  <c r="U10" l="1"/>
  <c r="U5"/>
  <c r="U7"/>
  <c r="U9"/>
  <c r="U8"/>
  <c r="U6"/>
  <c r="U11" l="1"/>
  <c r="V9" s="1"/>
  <c r="V5" l="1"/>
  <c r="V8"/>
  <c r="V10"/>
  <c r="V6"/>
  <c r="V7"/>
</calcChain>
</file>

<file path=xl/comments1.xml><?xml version="1.0" encoding="utf-8"?>
<comments xmlns="http://schemas.openxmlformats.org/spreadsheetml/2006/main">
  <authors>
    <author>Windows User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Корекција због првог лколоквијума</t>
        </r>
      </text>
    </comment>
  </commentList>
</comments>
</file>

<file path=xl/sharedStrings.xml><?xml version="1.0" encoding="utf-8"?>
<sst xmlns="http://schemas.openxmlformats.org/spreadsheetml/2006/main" count="474" uniqueCount="155">
  <si>
    <t>1990/0242</t>
  </si>
  <si>
    <t>2011/0435</t>
  </si>
  <si>
    <t>2013/0276</t>
  </si>
  <si>
    <t>2014/0047</t>
  </si>
  <si>
    <t>2014/0132</t>
  </si>
  <si>
    <t>2014/0278</t>
  </si>
  <si>
    <t>2014/0419</t>
  </si>
  <si>
    <t>2014/0585</t>
  </si>
  <si>
    <t>2015/0143</t>
  </si>
  <si>
    <t>2015/0178</t>
  </si>
  <si>
    <t>2015/0569</t>
  </si>
  <si>
    <t>2015/0707</t>
  </si>
  <si>
    <t>2016/0155</t>
  </si>
  <si>
    <t>2016/0271</t>
  </si>
  <si>
    <t>2016/0536</t>
  </si>
  <si>
    <t>2017/0272</t>
  </si>
  <si>
    <t>2017/0441</t>
  </si>
  <si>
    <t>2017/0576</t>
  </si>
  <si>
    <t>2018/0013</t>
  </si>
  <si>
    <t>2018/0232</t>
  </si>
  <si>
    <t>2018/0241</t>
  </si>
  <si>
    <t>2018/0351</t>
  </si>
  <si>
    <t>2018/0398</t>
  </si>
  <si>
    <t>2018/0496</t>
  </si>
  <si>
    <t>2018/0511</t>
  </si>
  <si>
    <t>2018/0580</t>
  </si>
  <si>
    <t>2019/0010</t>
  </si>
  <si>
    <t>2019/0012</t>
  </si>
  <si>
    <t>2019/0030</t>
  </si>
  <si>
    <t>2019/0198</t>
  </si>
  <si>
    <t>2019/0247</t>
  </si>
  <si>
    <t>2019/0259</t>
  </si>
  <si>
    <t>2019/0276</t>
  </si>
  <si>
    <t>2019/0394</t>
  </si>
  <si>
    <t>2019/0437</t>
  </si>
  <si>
    <t>2019/0486</t>
  </si>
  <si>
    <t>2019/0508</t>
  </si>
  <si>
    <t>2019/0522</t>
  </si>
  <si>
    <t>Број индекса</t>
  </si>
  <si>
    <t>Презиме и име</t>
  </si>
  <si>
    <t>I кол.</t>
  </si>
  <si>
    <t>II кол.</t>
  </si>
  <si>
    <t>I + II</t>
  </si>
  <si>
    <t>Укупно</t>
  </si>
  <si>
    <t>Оцена</t>
  </si>
  <si>
    <t>I kol teorija</t>
  </si>
  <si>
    <t>I kol zadaci</t>
  </si>
  <si>
    <t>Т</t>
  </si>
  <si>
    <t>З</t>
  </si>
  <si>
    <t>teorija</t>
  </si>
  <si>
    <t>zadaci</t>
  </si>
  <si>
    <t>ukupno</t>
  </si>
  <si>
    <t>30 % теорије интегрални</t>
  </si>
  <si>
    <t>Први колоквијум полагао 22.1.2022.</t>
  </si>
  <si>
    <t>25 % теорије I кол</t>
  </si>
  <si>
    <t>25 % теорије II кол</t>
  </si>
  <si>
    <t>25 % теорије укупно</t>
  </si>
  <si>
    <t>2019/0434</t>
  </si>
  <si>
    <t>teorija 1 kol</t>
  </si>
  <si>
    <t>zad 1 kol</t>
  </si>
  <si>
    <t>ОЦЕНЕ</t>
  </si>
  <si>
    <t xml:space="preserve">број </t>
  </si>
  <si>
    <t>проценат</t>
  </si>
  <si>
    <t>Цвркота</t>
  </si>
  <si>
    <t>Игор</t>
  </si>
  <si>
    <t>2010/0229</t>
  </si>
  <si>
    <t>Радић</t>
  </si>
  <si>
    <t>Михајло</t>
  </si>
  <si>
    <t>Поповић</t>
  </si>
  <si>
    <t>Димитрије</t>
  </si>
  <si>
    <t>Васиљевић</t>
  </si>
  <si>
    <t>Иван</t>
  </si>
  <si>
    <t>2013/0445</t>
  </si>
  <si>
    <t>Јанков</t>
  </si>
  <si>
    <t>Милош</t>
  </si>
  <si>
    <t>Ракић</t>
  </si>
  <si>
    <t>Никола</t>
  </si>
  <si>
    <t>Мошић</t>
  </si>
  <si>
    <t>Бабић</t>
  </si>
  <si>
    <t>Анастасија</t>
  </si>
  <si>
    <t>Тодоровић</t>
  </si>
  <si>
    <t>Марија</t>
  </si>
  <si>
    <t>Николић</t>
  </si>
  <si>
    <t>Станислав</t>
  </si>
  <si>
    <t>Павићевић</t>
  </si>
  <si>
    <t>Андрија</t>
  </si>
  <si>
    <t>Петковић</t>
  </si>
  <si>
    <t>Стефан</t>
  </si>
  <si>
    <t>Филиповић</t>
  </si>
  <si>
    <t>2015/0664</t>
  </si>
  <si>
    <t>Гордић</t>
  </si>
  <si>
    <t>Лазар</t>
  </si>
  <si>
    <t>Шкријељ</t>
  </si>
  <si>
    <t>Енис</t>
  </si>
  <si>
    <t>2016/0110</t>
  </si>
  <si>
    <t>Поткоњак</t>
  </si>
  <si>
    <t>Александар</t>
  </si>
  <si>
    <t>Конџуловић</t>
  </si>
  <si>
    <t>2016/0250</t>
  </si>
  <si>
    <t>Скерлић</t>
  </si>
  <si>
    <t>Лука</t>
  </si>
  <si>
    <t>Љубић</t>
  </si>
  <si>
    <t>Дуња</t>
  </si>
  <si>
    <t>2016/0354</t>
  </si>
  <si>
    <t>Марковић</t>
  </si>
  <si>
    <t>2016/0388</t>
  </si>
  <si>
    <t>Јеленић</t>
  </si>
  <si>
    <t>Немања</t>
  </si>
  <si>
    <t>Баљић</t>
  </si>
  <si>
    <t>Бранко</t>
  </si>
  <si>
    <t>Матеа</t>
  </si>
  <si>
    <t>2017/0281</t>
  </si>
  <si>
    <t>Вукосављевић</t>
  </si>
  <si>
    <t>Марко</t>
  </si>
  <si>
    <t>Продановић</t>
  </si>
  <si>
    <t>Младен</t>
  </si>
  <si>
    <t>Васић</t>
  </si>
  <si>
    <t>Кузман</t>
  </si>
  <si>
    <t>Маџаревић</t>
  </si>
  <si>
    <t>Петровић</t>
  </si>
  <si>
    <t>Ана</t>
  </si>
  <si>
    <t>Вукајловић</t>
  </si>
  <si>
    <t>Кристиан</t>
  </si>
  <si>
    <t>Вишња</t>
  </si>
  <si>
    <t>Шмигић</t>
  </si>
  <si>
    <t>Цвијовић</t>
  </si>
  <si>
    <t>Тијана</t>
  </si>
  <si>
    <t>Дамјан</t>
  </si>
  <si>
    <t>Планић</t>
  </si>
  <si>
    <t>Алекса</t>
  </si>
  <si>
    <t>Новаковић</t>
  </si>
  <si>
    <t>Сара</t>
  </si>
  <si>
    <t>Умељић</t>
  </si>
  <si>
    <t>Милан</t>
  </si>
  <si>
    <t>2019/0016</t>
  </si>
  <si>
    <t>Савић</t>
  </si>
  <si>
    <t>Мирко</t>
  </si>
  <si>
    <t>Каличанин</t>
  </si>
  <si>
    <t>Делић</t>
  </si>
  <si>
    <t>Дарко</t>
  </si>
  <si>
    <t>Вишекруна</t>
  </si>
  <si>
    <t>Јашић</t>
  </si>
  <si>
    <t>Јана</t>
  </si>
  <si>
    <t>Наталија</t>
  </si>
  <si>
    <t>Банковић</t>
  </si>
  <si>
    <t>Данило</t>
  </si>
  <si>
    <t>Папић</t>
  </si>
  <si>
    <t>Ксенија</t>
  </si>
  <si>
    <t>Јовић</t>
  </si>
  <si>
    <t>Станислава</t>
  </si>
  <si>
    <t>Лужњанин</t>
  </si>
  <si>
    <t>Нина</t>
  </si>
  <si>
    <t>Сандра</t>
  </si>
  <si>
    <t>Име</t>
  </si>
  <si>
    <t>Презиме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</si>
</sst>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0" xfId="0" applyNumberFormat="1" applyFont="1"/>
    <xf numFmtId="49" fontId="1" fillId="0" borderId="3" xfId="0" applyNumberFormat="1" applyFont="1" applyBorder="1"/>
    <xf numFmtId="49" fontId="1" fillId="0" borderId="0" xfId="0" applyNumberFormat="1" applyFont="1" applyBorder="1"/>
    <xf numFmtId="49" fontId="1" fillId="0" borderId="4" xfId="0" applyNumberFormat="1" applyFont="1" applyBorder="1"/>
    <xf numFmtId="2" fontId="2" fillId="0" borderId="4" xfId="0" applyNumberFormat="1" applyFont="1" applyBorder="1"/>
    <xf numFmtId="49" fontId="0" fillId="0" borderId="0" xfId="0" applyNumberFormat="1" applyFill="1" applyAlignment="1"/>
    <xf numFmtId="2" fontId="2" fillId="0" borderId="4" xfId="0" applyNumberFormat="1" applyFont="1" applyFill="1" applyBorder="1"/>
    <xf numFmtId="49" fontId="1" fillId="0" borderId="5" xfId="0" applyNumberFormat="1" applyFont="1" applyBorder="1"/>
    <xf numFmtId="49" fontId="1" fillId="0" borderId="6" xfId="0" applyNumberFormat="1" applyFont="1" applyBorder="1"/>
    <xf numFmtId="0" fontId="1" fillId="0" borderId="0" xfId="0" applyFont="1" applyBorder="1" applyAlignment="1">
      <alignment horizontal="center"/>
    </xf>
    <xf numFmtId="49" fontId="1" fillId="0" borderId="8" xfId="0" applyNumberFormat="1" applyFont="1" applyBorder="1"/>
    <xf numFmtId="49" fontId="1" fillId="0" borderId="9" xfId="0" applyNumberFormat="1" applyFont="1" applyBorder="1"/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2" fillId="0" borderId="0" xfId="0" applyNumberFormat="1" applyFont="1" applyBorder="1"/>
    <xf numFmtId="0" fontId="0" fillId="0" borderId="0" xfId="0" applyNumberFormat="1"/>
    <xf numFmtId="0" fontId="2" fillId="0" borderId="0" xfId="0" applyNumberFormat="1" applyFont="1" applyFill="1" applyBorder="1"/>
    <xf numFmtId="0" fontId="1" fillId="0" borderId="0" xfId="0" applyNumberFormat="1" applyFont="1" applyBorder="1"/>
    <xf numFmtId="0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 applyNumberFormat="1" applyFill="1"/>
    <xf numFmtId="0" fontId="2" fillId="0" borderId="0" xfId="0" applyNumberFormat="1" applyFont="1" applyFill="1" applyAlignment="1"/>
    <xf numFmtId="0" fontId="2" fillId="0" borderId="0" xfId="0" applyFont="1" applyFill="1"/>
    <xf numFmtId="0" fontId="1" fillId="0" borderId="0" xfId="0" applyNumberFormat="1" applyFont="1" applyFill="1" applyBorder="1"/>
    <xf numFmtId="0" fontId="1" fillId="0" borderId="0" xfId="0" applyNumberFormat="1" applyFont="1" applyFill="1" applyAlignment="1">
      <alignment horizontal="right"/>
    </xf>
    <xf numFmtId="0" fontId="1" fillId="0" borderId="0" xfId="0" applyFont="1"/>
    <xf numFmtId="164" fontId="0" fillId="0" borderId="0" xfId="0" applyNumberFormat="1"/>
    <xf numFmtId="0" fontId="2" fillId="0" borderId="0" xfId="0" applyNumberFormat="1" applyFont="1" applyFill="1"/>
    <xf numFmtId="0" fontId="0" fillId="0" borderId="7" xfId="0" applyFill="1" applyBorder="1"/>
    <xf numFmtId="49" fontId="0" fillId="0" borderId="0" xfId="0" applyNumberFormat="1"/>
    <xf numFmtId="49" fontId="1" fillId="0" borderId="10" xfId="0" applyNumberFormat="1" applyFont="1" applyBorder="1"/>
    <xf numFmtId="0" fontId="0" fillId="0" borderId="0" xfId="0" applyNumberFormat="1" applyFill="1" applyAlignment="1">
      <alignment horizontal="right"/>
    </xf>
    <xf numFmtId="0" fontId="2" fillId="2" borderId="0" xfId="0" applyNumberFormat="1" applyFont="1" applyFill="1" applyBorder="1"/>
    <xf numFmtId="1" fontId="2" fillId="0" borderId="0" xfId="0" applyNumberFormat="1" applyFont="1" applyBorder="1"/>
    <xf numFmtId="49" fontId="1" fillId="0" borderId="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Ocene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'13E013ENT_februar'!$T$4</c:f>
              <c:strCache>
                <c:ptCount val="1"/>
                <c:pt idx="0">
                  <c:v>ОЦЕНЕ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'13E013ENT_februar'!$T$5:$T$10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cat>
          <c:val>
            <c:numRef>
              <c:f>'13E013ENT_februar'!$V$5:$V$10</c:f>
              <c:numCache>
                <c:formatCode>0.0</c:formatCode>
                <c:ptCount val="6"/>
                <c:pt idx="0">
                  <c:v>30.434782608695656</c:v>
                </c:pt>
                <c:pt idx="1">
                  <c:v>26.086956521739129</c:v>
                </c:pt>
                <c:pt idx="2">
                  <c:v>21.739130434782609</c:v>
                </c:pt>
                <c:pt idx="3">
                  <c:v>17.391304347826086</c:v>
                </c:pt>
                <c:pt idx="4">
                  <c:v>4.3478260869565215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D1-49EA-A419-1A53B3C96FC9}"/>
            </c:ext>
          </c:extLst>
        </c:ser>
        <c:gapWidth val="219"/>
        <c:overlap val="-27"/>
        <c:axId val="154457984"/>
        <c:axId val="154459520"/>
      </c:barChart>
      <c:catAx>
        <c:axId val="1544579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59520"/>
        <c:crosses val="autoZero"/>
        <c:auto val="1"/>
        <c:lblAlgn val="ctr"/>
        <c:lblOffset val="100"/>
      </c:catAx>
      <c:valAx>
        <c:axId val="1544595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5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220980</xdr:colOff>
      <xdr:row>12</xdr:row>
      <xdr:rowOff>15240</xdr:rowOff>
    </xdr:from>
    <xdr:to>
      <xdr:col>25</xdr:col>
      <xdr:colOff>457199</xdr:colOff>
      <xdr:row>35</xdr:row>
      <xdr:rowOff>142613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6A752118-E679-4098-AE5D-BDA7C9FFFB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0"/>
  <sheetViews>
    <sheetView topLeftCell="C10" workbookViewId="0">
      <selection activeCell="W39" sqref="W39"/>
    </sheetView>
  </sheetViews>
  <sheetFormatPr defaultRowHeight="13.2"/>
  <cols>
    <col min="1" max="1" width="13" style="17" customWidth="1"/>
    <col min="2" max="3" width="24.44140625" style="17" customWidth="1"/>
    <col min="4" max="16384" width="8.88671875" style="17"/>
  </cols>
  <sheetData>
    <row r="2" spans="1:25">
      <c r="W2" t="s">
        <v>49</v>
      </c>
      <c r="X2" t="s">
        <v>50</v>
      </c>
      <c r="Y2" t="s">
        <v>51</v>
      </c>
    </row>
    <row r="3" spans="1:25">
      <c r="A3" s="34" t="s">
        <v>0</v>
      </c>
      <c r="B3" s="34" t="s">
        <v>63</v>
      </c>
      <c r="C3" s="34" t="s">
        <v>64</v>
      </c>
      <c r="D3" s="20"/>
      <c r="E3" s="20"/>
      <c r="W3"/>
      <c r="X3"/>
      <c r="Y3"/>
    </row>
    <row r="4" spans="1:25">
      <c r="A4" s="34" t="s">
        <v>65</v>
      </c>
      <c r="B4" s="34" t="s">
        <v>66</v>
      </c>
      <c r="C4" s="34" t="s">
        <v>67</v>
      </c>
      <c r="D4" s="20"/>
      <c r="E4" s="20"/>
      <c r="W4"/>
      <c r="X4"/>
      <c r="Y4"/>
    </row>
    <row r="5" spans="1:25">
      <c r="A5" s="34" t="s">
        <v>1</v>
      </c>
      <c r="B5" s="34" t="s">
        <v>68</v>
      </c>
      <c r="C5" s="34" t="s">
        <v>69</v>
      </c>
      <c r="D5" s="26"/>
      <c r="E5" s="26"/>
      <c r="M5" s="17">
        <v>8</v>
      </c>
      <c r="N5" s="17">
        <v>12</v>
      </c>
      <c r="O5" s="17">
        <v>0</v>
      </c>
      <c r="P5" s="17">
        <v>0</v>
      </c>
      <c r="Q5" s="17">
        <v>5</v>
      </c>
      <c r="R5" s="17">
        <v>10</v>
      </c>
      <c r="S5" s="17">
        <v>10</v>
      </c>
      <c r="T5" s="17">
        <v>4</v>
      </c>
      <c r="U5" s="17">
        <v>0</v>
      </c>
      <c r="V5" s="17">
        <v>0</v>
      </c>
      <c r="W5">
        <f>M5+P5+Q5+V5</f>
        <v>13</v>
      </c>
      <c r="X5">
        <f>N5+O5+R5+S5+T5+U5</f>
        <v>36</v>
      </c>
      <c r="Y5">
        <f>SUM(M5:V5)</f>
        <v>49</v>
      </c>
    </row>
    <row r="6" spans="1:25">
      <c r="A6" s="34" t="s">
        <v>2</v>
      </c>
      <c r="B6" s="34" t="s">
        <v>70</v>
      </c>
      <c r="C6" s="34" t="s">
        <v>71</v>
      </c>
      <c r="D6" s="25">
        <v>17</v>
      </c>
      <c r="E6" s="25">
        <v>30</v>
      </c>
      <c r="H6" s="17">
        <f>D6+E6-SUM(M6:Q6)</f>
        <v>7</v>
      </c>
      <c r="J6" s="27" t="s">
        <v>53</v>
      </c>
      <c r="M6" s="17">
        <v>8</v>
      </c>
      <c r="N6" s="17">
        <v>12</v>
      </c>
      <c r="O6" s="17">
        <v>2</v>
      </c>
      <c r="P6" s="17">
        <v>12</v>
      </c>
      <c r="Q6" s="17">
        <v>6</v>
      </c>
      <c r="R6" s="17">
        <v>10</v>
      </c>
      <c r="S6" s="17">
        <v>6</v>
      </c>
      <c r="T6" s="17">
        <v>0</v>
      </c>
      <c r="U6" s="17">
        <v>5</v>
      </c>
      <c r="V6" s="17">
        <v>0</v>
      </c>
      <c r="W6">
        <f t="shared" ref="W6" si="0">M6+P6+Q6+V6</f>
        <v>26</v>
      </c>
      <c r="X6">
        <f t="shared" ref="X6" si="1">N6+O6+R6+S6+T6+U6</f>
        <v>35</v>
      </c>
      <c r="Y6">
        <f t="shared" ref="Y6" si="2">SUM(M6:V6)</f>
        <v>61</v>
      </c>
    </row>
    <row r="7" spans="1:25">
      <c r="A7" s="34" t="s">
        <v>72</v>
      </c>
      <c r="B7" s="34" t="s">
        <v>73</v>
      </c>
      <c r="C7" s="34" t="s">
        <v>74</v>
      </c>
      <c r="D7" s="26"/>
      <c r="E7" s="26"/>
      <c r="W7"/>
      <c r="X7"/>
      <c r="Y7"/>
    </row>
    <row r="8" spans="1:25">
      <c r="A8" s="34" t="s">
        <v>3</v>
      </c>
      <c r="B8" s="34" t="s">
        <v>75</v>
      </c>
      <c r="C8" s="34" t="s">
        <v>76</v>
      </c>
      <c r="D8" s="26"/>
      <c r="E8" s="26"/>
      <c r="W8"/>
      <c r="X8"/>
      <c r="Y8"/>
    </row>
    <row r="9" spans="1:25">
      <c r="A9" s="34" t="s">
        <v>4</v>
      </c>
      <c r="B9" s="34" t="s">
        <v>77</v>
      </c>
      <c r="C9" s="34" t="s">
        <v>76</v>
      </c>
      <c r="D9" s="25">
        <v>34</v>
      </c>
      <c r="E9" s="25">
        <v>15</v>
      </c>
      <c r="F9" s="17">
        <v>0</v>
      </c>
      <c r="G9" s="17">
        <v>6</v>
      </c>
      <c r="W9"/>
      <c r="X9"/>
      <c r="Y9"/>
    </row>
    <row r="10" spans="1:25">
      <c r="A10" s="34" t="s">
        <v>5</v>
      </c>
      <c r="B10" s="34" t="s">
        <v>78</v>
      </c>
      <c r="C10" s="34" t="s">
        <v>79</v>
      </c>
      <c r="D10" s="26"/>
      <c r="E10" s="26"/>
      <c r="W10"/>
      <c r="X10"/>
      <c r="Y10"/>
    </row>
    <row r="11" spans="1:25">
      <c r="A11" s="34" t="s">
        <v>6</v>
      </c>
      <c r="B11" s="34" t="s">
        <v>80</v>
      </c>
      <c r="C11" s="34" t="s">
        <v>81</v>
      </c>
      <c r="D11" s="26"/>
      <c r="E11" s="26"/>
      <c r="W11"/>
      <c r="X11"/>
      <c r="Y11"/>
    </row>
    <row r="12" spans="1:25">
      <c r="A12" s="34" t="s">
        <v>7</v>
      </c>
      <c r="B12" s="34" t="s">
        <v>82</v>
      </c>
      <c r="C12" s="34" t="s">
        <v>83</v>
      </c>
      <c r="D12" s="26"/>
      <c r="E12" s="26"/>
      <c r="W12"/>
      <c r="X12"/>
      <c r="Y12"/>
    </row>
    <row r="13" spans="1:25">
      <c r="A13" s="34" t="s">
        <v>8</v>
      </c>
      <c r="B13" s="34" t="s">
        <v>84</v>
      </c>
      <c r="C13" s="34" t="s">
        <v>85</v>
      </c>
      <c r="D13" s="26"/>
      <c r="E13" s="26"/>
      <c r="M13" s="17">
        <v>8</v>
      </c>
      <c r="N13" s="17">
        <v>12</v>
      </c>
      <c r="O13" s="17">
        <v>6</v>
      </c>
      <c r="P13" s="17">
        <v>8</v>
      </c>
      <c r="Q13" s="17">
        <v>5</v>
      </c>
      <c r="R13" s="17">
        <v>2</v>
      </c>
      <c r="S13" s="17">
        <v>6</v>
      </c>
      <c r="T13" s="17">
        <v>0</v>
      </c>
      <c r="U13" s="17">
        <v>6</v>
      </c>
      <c r="V13" s="17">
        <v>0</v>
      </c>
      <c r="W13">
        <f>M13+P13+Q13+V13</f>
        <v>21</v>
      </c>
      <c r="X13">
        <f>N13+O13+R13+S13+T13+U13</f>
        <v>32</v>
      </c>
      <c r="Y13">
        <f>SUM(M13:V13)</f>
        <v>53</v>
      </c>
    </row>
    <row r="14" spans="1:25">
      <c r="A14" s="34" t="s">
        <v>9</v>
      </c>
      <c r="B14" s="34" t="s">
        <v>86</v>
      </c>
      <c r="C14" s="34" t="s">
        <v>87</v>
      </c>
      <c r="D14" s="26"/>
      <c r="E14" s="26"/>
      <c r="M14" s="17">
        <v>8</v>
      </c>
      <c r="N14" s="17">
        <v>0</v>
      </c>
      <c r="O14" s="17">
        <v>6</v>
      </c>
      <c r="P14" s="17">
        <v>0</v>
      </c>
      <c r="Q14" s="17">
        <v>9</v>
      </c>
      <c r="R14" s="17">
        <v>4</v>
      </c>
      <c r="S14" s="17">
        <v>6</v>
      </c>
      <c r="T14" s="17">
        <v>0</v>
      </c>
      <c r="U14" s="17">
        <v>2</v>
      </c>
      <c r="V14" s="17">
        <v>6</v>
      </c>
      <c r="W14">
        <f>M14+P14+Q14+V14</f>
        <v>23</v>
      </c>
      <c r="X14">
        <f>N14+O14+R14+S14+T14+U14</f>
        <v>18</v>
      </c>
      <c r="Y14">
        <f>SUM(M14:V14)</f>
        <v>41</v>
      </c>
    </row>
    <row r="15" spans="1:25">
      <c r="A15" s="34" t="s">
        <v>10</v>
      </c>
      <c r="B15" s="34" t="s">
        <v>88</v>
      </c>
      <c r="C15" s="34" t="s">
        <v>87</v>
      </c>
      <c r="D15" s="26"/>
      <c r="E15" s="26"/>
    </row>
    <row r="16" spans="1:25">
      <c r="A16" s="34" t="s">
        <v>89</v>
      </c>
      <c r="B16" s="34" t="s">
        <v>90</v>
      </c>
      <c r="C16" s="34" t="s">
        <v>91</v>
      </c>
      <c r="D16" s="26"/>
      <c r="E16" s="26"/>
      <c r="M16" s="17">
        <v>8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>
        <f>M16+P16+Q16+V16</f>
        <v>8</v>
      </c>
      <c r="X16">
        <f>N16+O16+R16+S16+T16+U16</f>
        <v>0</v>
      </c>
      <c r="Y16">
        <f>SUM(M20:V20)</f>
        <v>0</v>
      </c>
    </row>
    <row r="17" spans="1:25">
      <c r="A17" s="34" t="s">
        <v>11</v>
      </c>
      <c r="B17" s="34" t="s">
        <v>92</v>
      </c>
      <c r="C17" s="34" t="s">
        <v>93</v>
      </c>
      <c r="D17" s="26"/>
      <c r="E17" s="26"/>
      <c r="W17"/>
      <c r="X17"/>
      <c r="Y17"/>
    </row>
    <row r="18" spans="1:25">
      <c r="A18" s="34" t="s">
        <v>94</v>
      </c>
      <c r="B18" s="34" t="s">
        <v>95</v>
      </c>
      <c r="C18" s="34" t="s">
        <v>96</v>
      </c>
      <c r="D18" s="26"/>
      <c r="E18" s="26"/>
      <c r="W18"/>
      <c r="X18"/>
      <c r="Y18"/>
    </row>
    <row r="19" spans="1:25">
      <c r="A19" s="34" t="s">
        <v>12</v>
      </c>
      <c r="B19" s="34" t="s">
        <v>97</v>
      </c>
      <c r="C19" s="34" t="s">
        <v>69</v>
      </c>
      <c r="D19" s="26"/>
      <c r="E19" s="26"/>
      <c r="W19"/>
      <c r="X19"/>
      <c r="Y19"/>
    </row>
    <row r="20" spans="1:25">
      <c r="A20" s="34" t="s">
        <v>98</v>
      </c>
      <c r="B20" s="34" t="s">
        <v>99</v>
      </c>
      <c r="C20" s="34" t="s">
        <v>100</v>
      </c>
      <c r="D20" s="26"/>
      <c r="E20" s="26"/>
    </row>
    <row r="21" spans="1:25">
      <c r="A21" s="34" t="s">
        <v>13</v>
      </c>
      <c r="B21" s="34" t="s">
        <v>101</v>
      </c>
      <c r="C21" s="34" t="s">
        <v>102</v>
      </c>
      <c r="D21" s="26"/>
      <c r="E21" s="26"/>
      <c r="W21"/>
      <c r="X21"/>
      <c r="Y21"/>
    </row>
    <row r="22" spans="1:25">
      <c r="A22" s="34" t="s">
        <v>103</v>
      </c>
      <c r="B22" s="34" t="s">
        <v>104</v>
      </c>
      <c r="C22" s="34" t="s">
        <v>67</v>
      </c>
      <c r="D22" s="25">
        <v>12</v>
      </c>
      <c r="E22" s="25">
        <v>11</v>
      </c>
      <c r="H22" s="17">
        <f>(D22+E22)/2-SUM(M22:Q22)</f>
        <v>-19.5</v>
      </c>
      <c r="M22" s="17">
        <v>8</v>
      </c>
      <c r="N22" s="17">
        <v>12</v>
      </c>
      <c r="O22" s="17">
        <v>0</v>
      </c>
      <c r="P22" s="17">
        <v>2</v>
      </c>
      <c r="Q22" s="17">
        <v>9</v>
      </c>
      <c r="R22" s="17">
        <v>10</v>
      </c>
      <c r="S22" s="17">
        <v>6</v>
      </c>
      <c r="T22" s="17">
        <v>4</v>
      </c>
      <c r="U22" s="17">
        <v>0</v>
      </c>
      <c r="V22" s="17">
        <v>6</v>
      </c>
      <c r="W22">
        <f>M22+P22+Q22+V22</f>
        <v>25</v>
      </c>
      <c r="X22">
        <f>N22+O22+R22+S22+T22+U22</f>
        <v>32</v>
      </c>
      <c r="Y22">
        <f>SUM(M22:V22)</f>
        <v>57</v>
      </c>
    </row>
    <row r="23" spans="1:25">
      <c r="A23" s="34" t="s">
        <v>105</v>
      </c>
      <c r="B23" s="34" t="s">
        <v>106</v>
      </c>
      <c r="C23" s="34" t="s">
        <v>107</v>
      </c>
      <c r="D23" s="26"/>
      <c r="E23" s="26"/>
      <c r="W23"/>
      <c r="X23"/>
      <c r="Y23"/>
    </row>
    <row r="24" spans="1:25">
      <c r="A24" s="34" t="s">
        <v>14</v>
      </c>
      <c r="B24" s="34" t="s">
        <v>108</v>
      </c>
      <c r="C24" s="34" t="s">
        <v>109</v>
      </c>
      <c r="D24" s="26"/>
      <c r="E24" s="26"/>
      <c r="M24" s="17">
        <v>8</v>
      </c>
      <c r="N24" s="17">
        <v>6</v>
      </c>
      <c r="O24" s="17">
        <v>0</v>
      </c>
      <c r="P24" s="17">
        <v>6</v>
      </c>
      <c r="Q24" s="17">
        <v>3</v>
      </c>
      <c r="R24" s="17">
        <v>10</v>
      </c>
      <c r="S24" s="17">
        <v>6</v>
      </c>
      <c r="T24" s="17">
        <v>0</v>
      </c>
      <c r="U24" s="17">
        <v>0</v>
      </c>
      <c r="V24" s="17">
        <v>11</v>
      </c>
      <c r="W24">
        <f>M24+P24+Q24+V24</f>
        <v>28</v>
      </c>
      <c r="X24">
        <f>N24+O24+R24+S24+T24+U24</f>
        <v>22</v>
      </c>
      <c r="Y24">
        <f>SUM(M24:V24)</f>
        <v>50</v>
      </c>
    </row>
    <row r="25" spans="1:25">
      <c r="A25" s="34" t="s">
        <v>15</v>
      </c>
      <c r="B25" s="34" t="s">
        <v>82</v>
      </c>
      <c r="C25" s="34" t="s">
        <v>110</v>
      </c>
      <c r="D25" s="26"/>
      <c r="E25" s="26"/>
    </row>
    <row r="26" spans="1:25">
      <c r="A26" s="34" t="s">
        <v>111</v>
      </c>
      <c r="B26" s="34" t="s">
        <v>112</v>
      </c>
      <c r="C26" s="34" t="s">
        <v>113</v>
      </c>
      <c r="D26" s="25">
        <v>37</v>
      </c>
      <c r="E26" s="25">
        <v>37</v>
      </c>
      <c r="H26" s="17">
        <f>(D26+E26)/2-SUM(M26:Q26)</f>
        <v>8</v>
      </c>
      <c r="M26" s="17">
        <v>8</v>
      </c>
      <c r="N26" s="17">
        <v>12</v>
      </c>
      <c r="P26" s="17">
        <v>4</v>
      </c>
      <c r="Q26" s="17">
        <v>5</v>
      </c>
      <c r="R26" s="17">
        <v>10</v>
      </c>
      <c r="S26" s="17">
        <v>6</v>
      </c>
      <c r="T26" s="17">
        <v>0</v>
      </c>
      <c r="U26" s="17">
        <v>0</v>
      </c>
      <c r="V26" s="17">
        <v>0</v>
      </c>
      <c r="W26">
        <f>M26+P26+Q26+V26</f>
        <v>17</v>
      </c>
      <c r="X26">
        <f>N26+O26+R26+S26+T26+U26</f>
        <v>28</v>
      </c>
      <c r="Y26">
        <f>SUM(M26:V26)</f>
        <v>45</v>
      </c>
    </row>
    <row r="27" spans="1:25">
      <c r="A27" s="34" t="s">
        <v>16</v>
      </c>
      <c r="B27" s="34" t="s">
        <v>114</v>
      </c>
      <c r="C27" s="34" t="s">
        <v>115</v>
      </c>
      <c r="D27" s="25">
        <v>48</v>
      </c>
      <c r="E27" s="25">
        <v>11</v>
      </c>
      <c r="H27" s="17">
        <f>(D27+E27)/2-SUM(M27:Q27)</f>
        <v>0.5</v>
      </c>
      <c r="M27" s="17">
        <v>8</v>
      </c>
      <c r="N27" s="17">
        <v>12</v>
      </c>
      <c r="O27" s="17">
        <v>0</v>
      </c>
      <c r="P27" s="17">
        <v>6</v>
      </c>
      <c r="Q27" s="17">
        <v>3</v>
      </c>
      <c r="R27" s="17">
        <v>10</v>
      </c>
      <c r="S27" s="17">
        <v>12</v>
      </c>
      <c r="T27" s="17">
        <v>0</v>
      </c>
      <c r="U27" s="17">
        <v>4</v>
      </c>
      <c r="V27" s="17">
        <v>0</v>
      </c>
      <c r="W27">
        <f>M27+P27+Q27+V27</f>
        <v>17</v>
      </c>
      <c r="X27">
        <f>N27+O27+R27+S27+T27+U27</f>
        <v>38</v>
      </c>
      <c r="Y27">
        <f>SUM(M27:V27)</f>
        <v>55</v>
      </c>
    </row>
    <row r="28" spans="1:25">
      <c r="A28" s="34" t="s">
        <v>17</v>
      </c>
      <c r="B28" s="34" t="s">
        <v>116</v>
      </c>
      <c r="C28" s="34" t="s">
        <v>117</v>
      </c>
      <c r="D28" s="25">
        <v>10</v>
      </c>
      <c r="E28" s="25">
        <v>0</v>
      </c>
    </row>
    <row r="29" spans="1:25">
      <c r="A29" s="34" t="s">
        <v>18</v>
      </c>
      <c r="B29" s="34" t="s">
        <v>118</v>
      </c>
      <c r="C29" s="34" t="s">
        <v>96</v>
      </c>
      <c r="D29" s="25">
        <v>23</v>
      </c>
      <c r="E29" s="25">
        <v>39</v>
      </c>
      <c r="W29"/>
      <c r="X29"/>
      <c r="Y29"/>
    </row>
    <row r="30" spans="1:25">
      <c r="A30" s="34" t="s">
        <v>19</v>
      </c>
      <c r="B30" s="34" t="s">
        <v>119</v>
      </c>
      <c r="C30" s="34" t="s">
        <v>120</v>
      </c>
      <c r="D30" s="25">
        <v>24</v>
      </c>
      <c r="E30" s="25">
        <v>4</v>
      </c>
      <c r="H30" s="17">
        <f>(D30+E30)/2-SUM(M30:Q30)</f>
        <v>-20</v>
      </c>
      <c r="M30" s="17">
        <v>6</v>
      </c>
      <c r="N30" s="17">
        <v>12</v>
      </c>
      <c r="O30" s="17">
        <v>6</v>
      </c>
      <c r="P30" s="17">
        <v>4</v>
      </c>
      <c r="Q30" s="17">
        <v>6</v>
      </c>
      <c r="R30" s="17">
        <v>10</v>
      </c>
      <c r="S30" s="17">
        <v>6</v>
      </c>
      <c r="T30" s="17">
        <v>4</v>
      </c>
      <c r="U30" s="17">
        <v>2</v>
      </c>
      <c r="V30" s="17">
        <v>0</v>
      </c>
      <c r="W30">
        <f>M30+P30+Q30+V30</f>
        <v>16</v>
      </c>
      <c r="X30">
        <f>N30+O30+R30+S30+T30+U30</f>
        <v>40</v>
      </c>
      <c r="Y30">
        <f>SUM(M30:V30)</f>
        <v>56</v>
      </c>
    </row>
    <row r="31" spans="1:25">
      <c r="A31" s="34" t="s">
        <v>20</v>
      </c>
      <c r="B31" s="34" t="s">
        <v>121</v>
      </c>
      <c r="C31" s="34" t="s">
        <v>122</v>
      </c>
      <c r="D31" s="26"/>
      <c r="E31" s="26"/>
      <c r="M31" s="17">
        <v>8</v>
      </c>
      <c r="N31" s="17">
        <v>6</v>
      </c>
      <c r="O31" s="17">
        <v>6</v>
      </c>
      <c r="P31" s="17">
        <v>2</v>
      </c>
      <c r="Q31" s="17">
        <v>0</v>
      </c>
      <c r="R31" s="17">
        <v>0</v>
      </c>
      <c r="S31" s="17">
        <v>0</v>
      </c>
      <c r="T31" s="17">
        <v>4</v>
      </c>
      <c r="U31" s="17">
        <v>12</v>
      </c>
      <c r="V31" s="17">
        <v>9</v>
      </c>
      <c r="W31">
        <f>M31+P31+Q31+V31</f>
        <v>19</v>
      </c>
      <c r="X31">
        <f>N31+O31+R31+S31+T31+U31</f>
        <v>28</v>
      </c>
      <c r="Y31">
        <f>SUM(M31:V31)</f>
        <v>47</v>
      </c>
    </row>
    <row r="32" spans="1:25">
      <c r="A32" s="34" t="s">
        <v>21</v>
      </c>
      <c r="B32" s="34" t="s">
        <v>119</v>
      </c>
      <c r="C32" s="34" t="s">
        <v>123</v>
      </c>
      <c r="D32" s="26"/>
      <c r="E32" s="26"/>
      <c r="M32" s="17">
        <v>6</v>
      </c>
      <c r="N32" s="17">
        <v>12</v>
      </c>
      <c r="O32" s="17">
        <v>12</v>
      </c>
      <c r="P32" s="17">
        <v>10</v>
      </c>
      <c r="Q32" s="17">
        <v>3</v>
      </c>
      <c r="R32" s="17">
        <v>10</v>
      </c>
      <c r="S32" s="17">
        <v>0</v>
      </c>
      <c r="T32" s="17">
        <v>4</v>
      </c>
      <c r="U32" s="17">
        <v>2</v>
      </c>
      <c r="V32" s="17">
        <v>0</v>
      </c>
      <c r="W32">
        <f>M32+P32+Q32+V32</f>
        <v>19</v>
      </c>
      <c r="X32">
        <f>N32+O32+R32+S32+T32+U32</f>
        <v>40</v>
      </c>
      <c r="Y32">
        <f>SUM(M32:V32)</f>
        <v>59</v>
      </c>
    </row>
    <row r="33" spans="1:25">
      <c r="A33" s="34" t="s">
        <v>22</v>
      </c>
      <c r="B33" s="34" t="s">
        <v>124</v>
      </c>
      <c r="C33" s="34" t="s">
        <v>71</v>
      </c>
      <c r="D33" s="26"/>
      <c r="E33" s="26"/>
      <c r="W33"/>
      <c r="X33"/>
      <c r="Y33"/>
    </row>
    <row r="34" spans="1:25">
      <c r="A34" s="34" t="s">
        <v>23</v>
      </c>
      <c r="B34" s="34" t="s">
        <v>125</v>
      </c>
      <c r="C34" s="34" t="s">
        <v>126</v>
      </c>
      <c r="D34" s="26"/>
      <c r="E34" s="26"/>
      <c r="M34" s="17">
        <v>8</v>
      </c>
      <c r="N34" s="17">
        <v>9</v>
      </c>
      <c r="O34" s="17">
        <v>6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>
        <f t="shared" ref="W34:W36" si="3">M34+P34+Q34+V34</f>
        <v>8</v>
      </c>
      <c r="X34">
        <f t="shared" ref="X34:X36" si="4">N34+O34+R34+S34+T34+U34</f>
        <v>15</v>
      </c>
      <c r="Y34">
        <f t="shared" ref="Y34:Y36" si="5">SUM(M34:V34)</f>
        <v>23</v>
      </c>
    </row>
    <row r="35" spans="1:25">
      <c r="A35" s="34" t="s">
        <v>24</v>
      </c>
      <c r="B35" s="34" t="s">
        <v>121</v>
      </c>
      <c r="C35" s="34" t="s">
        <v>127</v>
      </c>
      <c r="D35" s="26"/>
      <c r="E35" s="26"/>
      <c r="M35" s="17">
        <v>8</v>
      </c>
      <c r="N35" s="17">
        <v>12</v>
      </c>
      <c r="O35" s="17">
        <v>6</v>
      </c>
      <c r="P35" s="17">
        <v>6</v>
      </c>
      <c r="Q35" s="17">
        <v>6</v>
      </c>
      <c r="R35" s="17">
        <v>10</v>
      </c>
      <c r="S35" s="17">
        <v>0</v>
      </c>
      <c r="T35" s="17">
        <v>4</v>
      </c>
      <c r="U35" s="17">
        <v>4</v>
      </c>
      <c r="V35" s="17">
        <v>11</v>
      </c>
      <c r="W35">
        <f t="shared" si="3"/>
        <v>31</v>
      </c>
      <c r="X35">
        <f t="shared" si="4"/>
        <v>36</v>
      </c>
      <c r="Y35">
        <f t="shared" si="5"/>
        <v>67</v>
      </c>
    </row>
    <row r="36" spans="1:25">
      <c r="A36" s="34" t="s">
        <v>25</v>
      </c>
      <c r="B36" s="34" t="s">
        <v>128</v>
      </c>
      <c r="C36" s="34" t="s">
        <v>129</v>
      </c>
      <c r="D36" s="25">
        <v>36</v>
      </c>
      <c r="E36" s="25">
        <v>28</v>
      </c>
      <c r="H36" s="17">
        <f>(D36+E36)/2-SUM(M36:Q36)</f>
        <v>-3</v>
      </c>
      <c r="M36" s="17">
        <v>8</v>
      </c>
      <c r="N36" s="17">
        <v>12</v>
      </c>
      <c r="O36" s="17">
        <v>6</v>
      </c>
      <c r="P36" s="17">
        <v>3</v>
      </c>
      <c r="Q36" s="17">
        <v>6</v>
      </c>
      <c r="R36" s="17">
        <v>10</v>
      </c>
      <c r="S36" s="17">
        <v>6</v>
      </c>
      <c r="T36" s="17">
        <v>4</v>
      </c>
      <c r="U36" s="17">
        <v>2</v>
      </c>
      <c r="V36" s="17">
        <v>0</v>
      </c>
      <c r="W36">
        <f t="shared" si="3"/>
        <v>17</v>
      </c>
      <c r="X36">
        <f t="shared" si="4"/>
        <v>40</v>
      </c>
      <c r="Y36">
        <f t="shared" si="5"/>
        <v>57</v>
      </c>
    </row>
    <row r="37" spans="1:25">
      <c r="A37" s="34" t="s">
        <v>26</v>
      </c>
      <c r="B37" s="34" t="s">
        <v>130</v>
      </c>
      <c r="C37" s="34" t="s">
        <v>131</v>
      </c>
      <c r="D37" s="25">
        <v>40</v>
      </c>
      <c r="E37" s="25">
        <v>34</v>
      </c>
      <c r="W37"/>
      <c r="X37"/>
      <c r="Y37"/>
    </row>
    <row r="38" spans="1:25">
      <c r="A38" s="34" t="s">
        <v>27</v>
      </c>
      <c r="B38" s="34" t="s">
        <v>132</v>
      </c>
      <c r="C38" s="34" t="s">
        <v>133</v>
      </c>
      <c r="D38" s="26"/>
      <c r="E38" s="26"/>
      <c r="W38"/>
      <c r="X38"/>
      <c r="Y38"/>
    </row>
    <row r="39" spans="1:25">
      <c r="A39" s="34" t="s">
        <v>134</v>
      </c>
      <c r="B39" s="34" t="s">
        <v>135</v>
      </c>
      <c r="C39" s="34" t="s">
        <v>136</v>
      </c>
      <c r="D39" s="26"/>
      <c r="E39" s="26"/>
      <c r="M39" s="17">
        <v>8</v>
      </c>
      <c r="N39" s="17">
        <v>12</v>
      </c>
      <c r="O39" s="17">
        <v>6</v>
      </c>
      <c r="P39" s="17">
        <v>9</v>
      </c>
      <c r="Q39" s="17">
        <v>5</v>
      </c>
      <c r="R39" s="17">
        <v>10</v>
      </c>
      <c r="S39" s="17">
        <v>6</v>
      </c>
      <c r="T39" s="17">
        <v>4</v>
      </c>
      <c r="U39" s="17">
        <v>2</v>
      </c>
      <c r="V39" s="17">
        <v>3</v>
      </c>
      <c r="W39">
        <f>M39+P39+Q39+V39</f>
        <v>25</v>
      </c>
      <c r="X39">
        <f>N39+O39+R39+S39+T39+U39</f>
        <v>40</v>
      </c>
      <c r="Y39">
        <f>SUM(M39:V39)</f>
        <v>65</v>
      </c>
    </row>
    <row r="40" spans="1:25">
      <c r="A40" s="34" t="s">
        <v>28</v>
      </c>
      <c r="B40" s="34" t="s">
        <v>137</v>
      </c>
      <c r="C40" s="34" t="s">
        <v>113</v>
      </c>
      <c r="D40" s="26"/>
      <c r="E40" s="26"/>
      <c r="W40"/>
      <c r="X40"/>
      <c r="Y40"/>
    </row>
    <row r="41" spans="1:25">
      <c r="A41" s="34" t="s">
        <v>29</v>
      </c>
      <c r="B41" s="34" t="s">
        <v>138</v>
      </c>
      <c r="C41" s="34" t="s">
        <v>139</v>
      </c>
      <c r="D41" s="25">
        <v>20</v>
      </c>
      <c r="E41" s="25">
        <v>8</v>
      </c>
      <c r="W41"/>
      <c r="X41"/>
      <c r="Y41"/>
    </row>
    <row r="42" spans="1:25">
      <c r="A42" s="34" t="s">
        <v>30</v>
      </c>
      <c r="B42" s="34" t="s">
        <v>140</v>
      </c>
      <c r="C42" s="34" t="s">
        <v>120</v>
      </c>
      <c r="D42" s="26"/>
      <c r="E42" s="26"/>
      <c r="W42"/>
      <c r="X42"/>
      <c r="Y42"/>
    </row>
    <row r="43" spans="1:25">
      <c r="A43" s="34" t="s">
        <v>31</v>
      </c>
      <c r="B43" s="34" t="s">
        <v>135</v>
      </c>
      <c r="C43" s="34" t="s">
        <v>74</v>
      </c>
      <c r="D43" s="25">
        <v>45</v>
      </c>
      <c r="E43" s="25">
        <v>60</v>
      </c>
      <c r="W43"/>
      <c r="X43"/>
      <c r="Y43"/>
    </row>
    <row r="44" spans="1:25">
      <c r="A44" s="34" t="s">
        <v>32</v>
      </c>
      <c r="B44" s="34" t="s">
        <v>141</v>
      </c>
      <c r="C44" s="34" t="s">
        <v>142</v>
      </c>
      <c r="D44" s="25">
        <v>30</v>
      </c>
      <c r="E44" s="25">
        <v>24</v>
      </c>
      <c r="H44" s="17">
        <f>(D44+E44)/2-SUM(M44:Q44)</f>
        <v>13</v>
      </c>
      <c r="M44" s="17">
        <v>6</v>
      </c>
      <c r="N44" s="17">
        <v>6</v>
      </c>
      <c r="O44" s="17">
        <v>0</v>
      </c>
      <c r="P44" s="17">
        <v>0</v>
      </c>
      <c r="Q44" s="17">
        <v>2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>
        <f>M44+P44+Q44+V44</f>
        <v>8</v>
      </c>
      <c r="X44">
        <f>N44+O44+R44+S44+T44+U44</f>
        <v>6</v>
      </c>
      <c r="Y44">
        <f>SUM(M44:V44)</f>
        <v>14</v>
      </c>
    </row>
    <row r="45" spans="1:25">
      <c r="A45" s="34" t="s">
        <v>33</v>
      </c>
      <c r="B45" s="34" t="s">
        <v>116</v>
      </c>
      <c r="C45" s="34" t="s">
        <v>143</v>
      </c>
      <c r="D45" s="26"/>
      <c r="E45" s="26"/>
      <c r="W45"/>
      <c r="X45"/>
      <c r="Y45"/>
    </row>
    <row r="46" spans="1:25">
      <c r="A46" s="34" t="s">
        <v>57</v>
      </c>
      <c r="B46" s="34" t="s">
        <v>144</v>
      </c>
      <c r="C46" s="34" t="s">
        <v>145</v>
      </c>
      <c r="D46" s="26"/>
      <c r="E46" s="26"/>
    </row>
    <row r="47" spans="1:25">
      <c r="A47" s="34" t="s">
        <v>34</v>
      </c>
      <c r="B47" s="34" t="s">
        <v>146</v>
      </c>
      <c r="C47" s="34" t="s">
        <v>147</v>
      </c>
      <c r="D47" s="25">
        <v>10</v>
      </c>
      <c r="E47" s="25">
        <v>4</v>
      </c>
    </row>
    <row r="48" spans="1:25">
      <c r="A48" s="34" t="s">
        <v>35</v>
      </c>
      <c r="B48" s="34" t="s">
        <v>148</v>
      </c>
      <c r="C48" s="34" t="s">
        <v>149</v>
      </c>
      <c r="D48" s="26"/>
      <c r="E48" s="26"/>
      <c r="M48" s="17">
        <v>8</v>
      </c>
      <c r="N48" s="17">
        <v>6</v>
      </c>
      <c r="O48" s="17">
        <v>0</v>
      </c>
      <c r="P48" s="17">
        <v>8</v>
      </c>
      <c r="Q48" s="17">
        <v>5</v>
      </c>
      <c r="R48" s="17">
        <v>2</v>
      </c>
      <c r="S48" s="17">
        <v>0</v>
      </c>
      <c r="T48" s="17">
        <v>4</v>
      </c>
      <c r="U48" s="17">
        <v>0</v>
      </c>
      <c r="V48" s="17">
        <v>0</v>
      </c>
      <c r="W48">
        <f t="shared" ref="W48:W50" si="6">M48+P48+Q48+V48</f>
        <v>21</v>
      </c>
      <c r="X48">
        <f t="shared" ref="X48:X50" si="7">N48+O48+R48+S48+T48+U48</f>
        <v>12</v>
      </c>
      <c r="Y48">
        <f t="shared" ref="Y48:Y50" si="8">SUM(M48:V48)</f>
        <v>33</v>
      </c>
    </row>
    <row r="49" spans="1:25">
      <c r="A49" s="34" t="s">
        <v>36</v>
      </c>
      <c r="B49" s="34" t="s">
        <v>150</v>
      </c>
      <c r="C49" s="34" t="s">
        <v>151</v>
      </c>
      <c r="D49" s="26"/>
      <c r="E49" s="26"/>
      <c r="M49" s="17">
        <v>8</v>
      </c>
      <c r="N49" s="17">
        <v>12</v>
      </c>
      <c r="O49" s="17">
        <v>6</v>
      </c>
      <c r="P49" s="17">
        <v>10</v>
      </c>
      <c r="Q49" s="17">
        <v>5</v>
      </c>
      <c r="R49" s="17">
        <v>10</v>
      </c>
      <c r="S49" s="17">
        <v>8</v>
      </c>
      <c r="T49" s="17">
        <v>6</v>
      </c>
      <c r="U49" s="17">
        <v>2</v>
      </c>
      <c r="V49" s="17">
        <v>0</v>
      </c>
      <c r="W49">
        <f t="shared" si="6"/>
        <v>23</v>
      </c>
      <c r="X49">
        <f t="shared" si="7"/>
        <v>44</v>
      </c>
      <c r="Y49">
        <f t="shared" si="8"/>
        <v>67</v>
      </c>
    </row>
    <row r="50" spans="1:25">
      <c r="A50" s="34" t="s">
        <v>37</v>
      </c>
      <c r="B50" s="34" t="s">
        <v>119</v>
      </c>
      <c r="C50" s="34" t="s">
        <v>152</v>
      </c>
      <c r="D50" s="25">
        <v>24</v>
      </c>
      <c r="E50" s="25">
        <v>6</v>
      </c>
      <c r="H50" s="17">
        <f>(D50+E50)/2-SUM(M50:Q50)</f>
        <v>-15</v>
      </c>
      <c r="M50" s="17">
        <v>8</v>
      </c>
      <c r="N50" s="17">
        <v>12</v>
      </c>
      <c r="O50" s="17">
        <v>0</v>
      </c>
      <c r="P50" s="17">
        <v>6</v>
      </c>
      <c r="Q50" s="17">
        <v>4</v>
      </c>
      <c r="R50" s="17">
        <v>10</v>
      </c>
      <c r="S50" s="17">
        <v>4</v>
      </c>
      <c r="T50" s="17">
        <v>4</v>
      </c>
      <c r="U50" s="17">
        <v>0</v>
      </c>
      <c r="V50" s="17">
        <v>0</v>
      </c>
      <c r="W50">
        <f t="shared" si="6"/>
        <v>18</v>
      </c>
      <c r="X50">
        <f t="shared" si="7"/>
        <v>30</v>
      </c>
      <c r="Y50">
        <f t="shared" si="8"/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workbookViewId="0">
      <pane ySplit="1" topLeftCell="A20" activePane="bottomLeft" state="frozen"/>
      <selection pane="bottomLeft" activeCell="A39" sqref="A39"/>
    </sheetView>
  </sheetViews>
  <sheetFormatPr defaultRowHeight="13.2"/>
  <cols>
    <col min="1" max="1" width="13.109375" bestFit="1" customWidth="1"/>
    <col min="2" max="2" width="16.5546875" customWidth="1"/>
    <col min="3" max="3" width="12.5546875" customWidth="1"/>
    <col min="26" max="26" width="12.21875" bestFit="1" customWidth="1"/>
  </cols>
  <sheetData>
    <row r="1" spans="1:27">
      <c r="A1" s="8" t="s">
        <v>38</v>
      </c>
      <c r="B1" s="9" t="s">
        <v>154</v>
      </c>
      <c r="C1" s="3" t="s">
        <v>153</v>
      </c>
      <c r="D1" s="10">
        <v>6</v>
      </c>
      <c r="E1" s="10">
        <v>7</v>
      </c>
      <c r="F1" s="10">
        <v>8</v>
      </c>
      <c r="G1" s="10">
        <v>9</v>
      </c>
      <c r="H1" s="10">
        <v>10</v>
      </c>
      <c r="I1" s="39" t="s">
        <v>41</v>
      </c>
      <c r="J1" s="40"/>
    </row>
    <row r="2" spans="1:27" ht="13.8" thickBot="1">
      <c r="A2" s="11"/>
      <c r="B2" s="12"/>
      <c r="C2" s="35"/>
      <c r="D2" s="13" t="s">
        <v>48</v>
      </c>
      <c r="E2" s="13" t="s">
        <v>48</v>
      </c>
      <c r="F2" s="13" t="s">
        <v>47</v>
      </c>
      <c r="G2" s="13" t="s">
        <v>48</v>
      </c>
      <c r="H2" s="13" t="s">
        <v>47</v>
      </c>
      <c r="I2" s="14" t="s">
        <v>47</v>
      </c>
      <c r="J2" s="15" t="s">
        <v>48</v>
      </c>
      <c r="W2" t="s">
        <v>49</v>
      </c>
      <c r="X2" t="s">
        <v>50</v>
      </c>
      <c r="Y2" t="s">
        <v>51</v>
      </c>
      <c r="Z2" s="24" t="s">
        <v>58</v>
      </c>
      <c r="AA2" s="24" t="s">
        <v>59</v>
      </c>
    </row>
    <row r="3" spans="1:27">
      <c r="A3" s="34" t="s">
        <v>0</v>
      </c>
      <c r="B3" s="34" t="s">
        <v>63</v>
      </c>
      <c r="C3" s="34" t="s">
        <v>64</v>
      </c>
      <c r="D3" s="16"/>
      <c r="E3" s="16"/>
      <c r="F3" s="16"/>
      <c r="G3" s="16"/>
      <c r="H3" s="16"/>
      <c r="I3" s="16">
        <f>H3+F3</f>
        <v>0</v>
      </c>
      <c r="J3" s="33">
        <f>D3+E3+G3</f>
        <v>0</v>
      </c>
      <c r="K3" s="17">
        <f>I3+J3</f>
        <v>0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>
        <f>M3+Q3+T3+V3</f>
        <v>0</v>
      </c>
      <c r="X3" s="17">
        <f t="shared" ref="X3:X4" si="0">N3+O3+P3+R3+S3+U3</f>
        <v>0</v>
      </c>
      <c r="Y3" s="17">
        <f>SUM(M3:V3)</f>
        <v>0</v>
      </c>
      <c r="Z3" s="17">
        <f>M3+Q3</f>
        <v>0</v>
      </c>
      <c r="AA3" s="17">
        <f>N3+O3+P3</f>
        <v>0</v>
      </c>
    </row>
    <row r="4" spans="1:27">
      <c r="A4" s="34" t="s">
        <v>65</v>
      </c>
      <c r="B4" s="34" t="s">
        <v>66</v>
      </c>
      <c r="C4" s="34" t="s">
        <v>67</v>
      </c>
      <c r="D4" s="16"/>
      <c r="E4" s="16"/>
      <c r="F4" s="16"/>
      <c r="G4" s="16"/>
      <c r="H4" s="16"/>
      <c r="I4" s="16">
        <f t="shared" ref="I4:I18" si="1">H4+F4</f>
        <v>0</v>
      </c>
      <c r="J4" s="33">
        <f t="shared" ref="J4:J18" si="2">D4+E4+G4</f>
        <v>0</v>
      </c>
      <c r="K4" s="17">
        <f t="shared" ref="K4:K13" si="3">I4+J4</f>
        <v>0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>
        <f t="shared" ref="W4:W50" si="4">M4+Q4+T4+V4</f>
        <v>0</v>
      </c>
      <c r="X4" s="17">
        <f t="shared" si="0"/>
        <v>0</v>
      </c>
      <c r="Y4" s="17">
        <f t="shared" ref="Y4:Y50" si="5">SUM(M4:V4)</f>
        <v>0</v>
      </c>
      <c r="Z4" s="17">
        <f t="shared" ref="Z4:Z50" si="6">M4+Q4</f>
        <v>0</v>
      </c>
      <c r="AA4" s="17">
        <f t="shared" ref="AA4:AA50" si="7">N4+O4+P4</f>
        <v>0</v>
      </c>
    </row>
    <row r="5" spans="1:27">
      <c r="A5" s="34" t="s">
        <v>1</v>
      </c>
      <c r="B5" s="34" t="s">
        <v>68</v>
      </c>
      <c r="C5" s="34" t="s">
        <v>69</v>
      </c>
      <c r="D5" s="16"/>
      <c r="E5" s="16"/>
      <c r="F5" s="16"/>
      <c r="G5" s="16"/>
      <c r="H5" s="16"/>
      <c r="I5" s="16">
        <f t="shared" si="1"/>
        <v>0</v>
      </c>
      <c r="J5" s="33">
        <f t="shared" si="2"/>
        <v>0</v>
      </c>
      <c r="K5" s="17">
        <f t="shared" si="3"/>
        <v>0</v>
      </c>
      <c r="L5" s="17"/>
      <c r="M5" s="17"/>
      <c r="N5" s="17"/>
      <c r="O5" s="17"/>
      <c r="P5" s="16"/>
      <c r="Q5" s="16"/>
      <c r="R5" s="16"/>
      <c r="S5" s="16"/>
      <c r="T5" s="16"/>
      <c r="U5" s="16"/>
      <c r="V5" s="16">
        <v>0</v>
      </c>
      <c r="W5" s="17">
        <f t="shared" si="4"/>
        <v>0</v>
      </c>
      <c r="X5" s="17">
        <f>N5+O5+P5+R5+S5+U5</f>
        <v>0</v>
      </c>
      <c r="Y5" s="17">
        <f t="shared" si="5"/>
        <v>0</v>
      </c>
      <c r="Z5" s="17">
        <f t="shared" si="6"/>
        <v>0</v>
      </c>
      <c r="AA5" s="17">
        <f t="shared" si="7"/>
        <v>0</v>
      </c>
    </row>
    <row r="6" spans="1:27">
      <c r="A6" s="34" t="s">
        <v>2</v>
      </c>
      <c r="B6" s="34" t="s">
        <v>70</v>
      </c>
      <c r="C6" s="34" t="s">
        <v>71</v>
      </c>
      <c r="D6" s="16"/>
      <c r="E6" s="16"/>
      <c r="F6" s="16"/>
      <c r="G6" s="16"/>
      <c r="H6" s="16"/>
      <c r="I6" s="16">
        <f t="shared" si="1"/>
        <v>0</v>
      </c>
      <c r="J6" s="33">
        <f t="shared" si="2"/>
        <v>0</v>
      </c>
      <c r="K6" s="17">
        <f t="shared" si="3"/>
        <v>0</v>
      </c>
      <c r="L6" s="17"/>
      <c r="M6" s="17"/>
      <c r="N6" s="17"/>
      <c r="O6" s="17"/>
      <c r="P6" s="16"/>
      <c r="Q6" s="16"/>
      <c r="R6" s="17"/>
      <c r="S6" s="17"/>
      <c r="T6" s="17"/>
      <c r="U6" s="17"/>
      <c r="V6" s="17"/>
      <c r="W6" s="17">
        <f t="shared" si="4"/>
        <v>0</v>
      </c>
      <c r="X6" s="17">
        <f t="shared" ref="X6:X50" si="8">N6+O6+P6+R6+S6+U6</f>
        <v>0</v>
      </c>
      <c r="Y6" s="17">
        <f t="shared" si="5"/>
        <v>0</v>
      </c>
      <c r="Z6" s="17">
        <f t="shared" si="6"/>
        <v>0</v>
      </c>
      <c r="AA6" s="17">
        <f t="shared" si="7"/>
        <v>0</v>
      </c>
    </row>
    <row r="7" spans="1:27">
      <c r="A7" s="34" t="s">
        <v>72</v>
      </c>
      <c r="B7" s="34" t="s">
        <v>73</v>
      </c>
      <c r="C7" s="34" t="s">
        <v>74</v>
      </c>
      <c r="D7" s="16"/>
      <c r="E7" s="16"/>
      <c r="F7" s="16"/>
      <c r="G7" s="16"/>
      <c r="H7" s="16"/>
      <c r="I7" s="16">
        <f t="shared" si="1"/>
        <v>0</v>
      </c>
      <c r="J7" s="33">
        <f t="shared" si="2"/>
        <v>0</v>
      </c>
      <c r="K7" s="17">
        <f t="shared" si="3"/>
        <v>0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>
        <f t="shared" si="4"/>
        <v>0</v>
      </c>
      <c r="X7" s="17">
        <f t="shared" si="8"/>
        <v>0</v>
      </c>
      <c r="Y7" s="17">
        <f t="shared" si="5"/>
        <v>0</v>
      </c>
      <c r="Z7" s="17">
        <f t="shared" si="6"/>
        <v>0</v>
      </c>
      <c r="AA7" s="17">
        <f t="shared" si="7"/>
        <v>0</v>
      </c>
    </row>
    <row r="8" spans="1:27">
      <c r="A8" s="34" t="s">
        <v>3</v>
      </c>
      <c r="B8" s="34" t="s">
        <v>75</v>
      </c>
      <c r="C8" s="34" t="s">
        <v>76</v>
      </c>
      <c r="D8" s="16"/>
      <c r="E8" s="16"/>
      <c r="F8" s="16"/>
      <c r="G8" s="16"/>
      <c r="H8" s="16"/>
      <c r="I8" s="16">
        <f t="shared" si="1"/>
        <v>0</v>
      </c>
      <c r="J8" s="33">
        <f t="shared" si="2"/>
        <v>0</v>
      </c>
      <c r="K8" s="17">
        <f t="shared" si="3"/>
        <v>0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>
        <f t="shared" si="4"/>
        <v>0</v>
      </c>
      <c r="X8" s="17">
        <f t="shared" si="8"/>
        <v>0</v>
      </c>
      <c r="Y8" s="17">
        <f t="shared" si="5"/>
        <v>0</v>
      </c>
      <c r="Z8" s="17">
        <f t="shared" si="6"/>
        <v>0</v>
      </c>
      <c r="AA8" s="17">
        <f t="shared" si="7"/>
        <v>0</v>
      </c>
    </row>
    <row r="9" spans="1:27">
      <c r="A9" s="34" t="s">
        <v>4</v>
      </c>
      <c r="B9" s="34" t="s">
        <v>77</v>
      </c>
      <c r="C9" s="34" t="s">
        <v>76</v>
      </c>
      <c r="D9" s="16"/>
      <c r="E9" s="16"/>
      <c r="F9" s="16"/>
      <c r="G9" s="16"/>
      <c r="H9" s="16"/>
      <c r="I9" s="16">
        <f t="shared" si="1"/>
        <v>0</v>
      </c>
      <c r="J9" s="33">
        <f t="shared" si="2"/>
        <v>0</v>
      </c>
      <c r="K9" s="17">
        <f t="shared" si="3"/>
        <v>0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>
        <f t="shared" si="4"/>
        <v>0</v>
      </c>
      <c r="X9" s="17">
        <f t="shared" si="8"/>
        <v>0</v>
      </c>
      <c r="Y9" s="17">
        <f t="shared" si="5"/>
        <v>0</v>
      </c>
      <c r="Z9" s="17">
        <f t="shared" si="6"/>
        <v>0</v>
      </c>
      <c r="AA9" s="17">
        <f t="shared" si="7"/>
        <v>0</v>
      </c>
    </row>
    <row r="10" spans="1:27">
      <c r="A10" s="34" t="s">
        <v>5</v>
      </c>
      <c r="B10" s="34" t="s">
        <v>78</v>
      </c>
      <c r="C10" s="34" t="s">
        <v>79</v>
      </c>
      <c r="D10" s="16">
        <v>2</v>
      </c>
      <c r="E10" s="16">
        <v>2</v>
      </c>
      <c r="F10" s="16">
        <v>0</v>
      </c>
      <c r="G10" s="16">
        <v>2</v>
      </c>
      <c r="H10" s="16">
        <v>0</v>
      </c>
      <c r="I10" s="16">
        <f t="shared" si="1"/>
        <v>0</v>
      </c>
      <c r="J10" s="33">
        <f t="shared" si="2"/>
        <v>6</v>
      </c>
      <c r="K10" s="17">
        <f t="shared" si="3"/>
        <v>6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>
        <f t="shared" si="4"/>
        <v>0</v>
      </c>
      <c r="X10" s="17">
        <f t="shared" si="8"/>
        <v>0</v>
      </c>
      <c r="Y10" s="17">
        <f t="shared" si="5"/>
        <v>0</v>
      </c>
      <c r="Z10" s="17">
        <f t="shared" si="6"/>
        <v>0</v>
      </c>
      <c r="AA10" s="17">
        <f t="shared" si="7"/>
        <v>0</v>
      </c>
    </row>
    <row r="11" spans="1:27">
      <c r="A11" s="34" t="s">
        <v>6</v>
      </c>
      <c r="B11" s="34" t="s">
        <v>80</v>
      </c>
      <c r="C11" s="34" t="s">
        <v>81</v>
      </c>
      <c r="D11" s="16"/>
      <c r="E11" s="16"/>
      <c r="F11" s="16"/>
      <c r="G11" s="16"/>
      <c r="H11" s="16"/>
      <c r="I11" s="16">
        <f t="shared" si="1"/>
        <v>0</v>
      </c>
      <c r="J11" s="33">
        <f t="shared" si="2"/>
        <v>0</v>
      </c>
      <c r="K11" s="17">
        <f t="shared" si="3"/>
        <v>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>
        <f t="shared" si="4"/>
        <v>0</v>
      </c>
      <c r="X11" s="17">
        <f t="shared" si="8"/>
        <v>0</v>
      </c>
      <c r="Y11" s="17">
        <f t="shared" si="5"/>
        <v>0</v>
      </c>
      <c r="Z11" s="17">
        <f t="shared" si="6"/>
        <v>0</v>
      </c>
      <c r="AA11" s="17">
        <f t="shared" si="7"/>
        <v>0</v>
      </c>
    </row>
    <row r="12" spans="1:27">
      <c r="A12" s="34" t="s">
        <v>7</v>
      </c>
      <c r="B12" s="34" t="s">
        <v>82</v>
      </c>
      <c r="C12" s="34" t="s">
        <v>83</v>
      </c>
      <c r="D12" s="16"/>
      <c r="E12" s="16"/>
      <c r="F12" s="16"/>
      <c r="G12" s="16"/>
      <c r="H12" s="16"/>
      <c r="I12" s="16">
        <f t="shared" si="1"/>
        <v>0</v>
      </c>
      <c r="J12" s="33">
        <f t="shared" si="2"/>
        <v>0</v>
      </c>
      <c r="K12" s="17">
        <f t="shared" si="3"/>
        <v>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>
        <f t="shared" si="4"/>
        <v>0</v>
      </c>
      <c r="X12" s="17">
        <f t="shared" si="8"/>
        <v>0</v>
      </c>
      <c r="Y12" s="17">
        <f t="shared" si="5"/>
        <v>0</v>
      </c>
      <c r="Z12" s="17">
        <f t="shared" si="6"/>
        <v>0</v>
      </c>
      <c r="AA12" s="17">
        <f t="shared" si="7"/>
        <v>0</v>
      </c>
    </row>
    <row r="13" spans="1:27">
      <c r="A13" s="34" t="s">
        <v>8</v>
      </c>
      <c r="B13" s="34" t="s">
        <v>84</v>
      </c>
      <c r="C13" s="34" t="s">
        <v>85</v>
      </c>
      <c r="D13" s="16"/>
      <c r="E13" s="16"/>
      <c r="F13" s="16"/>
      <c r="G13" s="16"/>
      <c r="H13" s="16"/>
      <c r="I13" s="16">
        <f t="shared" si="1"/>
        <v>0</v>
      </c>
      <c r="J13" s="33">
        <f t="shared" si="2"/>
        <v>0</v>
      </c>
      <c r="K13" s="17">
        <f t="shared" si="3"/>
        <v>0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>
        <f t="shared" si="4"/>
        <v>0</v>
      </c>
      <c r="X13" s="17">
        <f t="shared" si="8"/>
        <v>0</v>
      </c>
      <c r="Y13" s="17">
        <f t="shared" si="5"/>
        <v>0</v>
      </c>
      <c r="Z13" s="17">
        <f t="shared" si="6"/>
        <v>0</v>
      </c>
      <c r="AA13" s="17">
        <f t="shared" si="7"/>
        <v>0</v>
      </c>
    </row>
    <row r="14" spans="1:27">
      <c r="A14" s="34" t="s">
        <v>9</v>
      </c>
      <c r="B14" s="34" t="s">
        <v>86</v>
      </c>
      <c r="C14" s="34" t="s">
        <v>87</v>
      </c>
      <c r="D14" s="16"/>
      <c r="E14" s="16"/>
      <c r="F14" s="16"/>
      <c r="G14" s="16"/>
      <c r="H14" s="16"/>
      <c r="I14" s="16">
        <f t="shared" si="1"/>
        <v>0</v>
      </c>
      <c r="J14" s="33">
        <f t="shared" si="2"/>
        <v>0</v>
      </c>
      <c r="K14" s="17">
        <f>I14+J14</f>
        <v>0</v>
      </c>
      <c r="L14" s="17"/>
      <c r="M14" s="17"/>
      <c r="N14" s="17"/>
      <c r="O14" s="17"/>
      <c r="P14" s="16"/>
      <c r="Q14" s="16"/>
      <c r="R14" s="16"/>
      <c r="S14" s="16"/>
      <c r="T14" s="16"/>
      <c r="U14" s="16"/>
      <c r="V14" s="16">
        <v>0</v>
      </c>
      <c r="W14" s="17">
        <f t="shared" si="4"/>
        <v>0</v>
      </c>
      <c r="X14" s="17">
        <f t="shared" si="8"/>
        <v>0</v>
      </c>
      <c r="Y14" s="17">
        <f t="shared" si="5"/>
        <v>0</v>
      </c>
      <c r="Z14" s="17">
        <f t="shared" si="6"/>
        <v>0</v>
      </c>
      <c r="AA14" s="17">
        <f t="shared" si="7"/>
        <v>0</v>
      </c>
    </row>
    <row r="15" spans="1:27">
      <c r="A15" s="34" t="s">
        <v>10</v>
      </c>
      <c r="B15" s="34" t="s">
        <v>88</v>
      </c>
      <c r="C15" s="34" t="s">
        <v>87</v>
      </c>
      <c r="D15" s="16"/>
      <c r="E15" s="16"/>
      <c r="F15" s="16"/>
      <c r="G15" s="16"/>
      <c r="H15" s="16"/>
      <c r="I15" s="16">
        <f t="shared" si="1"/>
        <v>0</v>
      </c>
      <c r="J15" s="33">
        <f t="shared" si="2"/>
        <v>0</v>
      </c>
      <c r="K15" s="17">
        <f t="shared" ref="K15:K50" si="9">I15+J15</f>
        <v>0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>
        <f t="shared" si="4"/>
        <v>0</v>
      </c>
      <c r="X15" s="17">
        <f t="shared" si="8"/>
        <v>0</v>
      </c>
      <c r="Y15" s="17">
        <f t="shared" si="5"/>
        <v>0</v>
      </c>
      <c r="Z15" s="17">
        <f t="shared" si="6"/>
        <v>0</v>
      </c>
      <c r="AA15" s="17">
        <f t="shared" si="7"/>
        <v>0</v>
      </c>
    </row>
    <row r="16" spans="1:27">
      <c r="A16" s="34" t="s">
        <v>89</v>
      </c>
      <c r="B16" s="34" t="s">
        <v>90</v>
      </c>
      <c r="C16" s="34" t="s">
        <v>91</v>
      </c>
      <c r="D16" s="16"/>
      <c r="E16" s="16"/>
      <c r="F16" s="16"/>
      <c r="G16" s="16"/>
      <c r="H16" s="16"/>
      <c r="I16" s="16">
        <f t="shared" si="1"/>
        <v>0</v>
      </c>
      <c r="J16" s="33">
        <f t="shared" si="2"/>
        <v>0</v>
      </c>
      <c r="K16" s="17">
        <f t="shared" si="9"/>
        <v>0</v>
      </c>
      <c r="L16" s="17"/>
      <c r="M16" s="17"/>
      <c r="N16" s="17"/>
      <c r="O16" s="17"/>
      <c r="P16" s="16"/>
      <c r="Q16" s="16"/>
      <c r="R16" s="16"/>
      <c r="S16" s="16"/>
      <c r="T16" s="16"/>
      <c r="U16" s="16"/>
      <c r="V16" s="16">
        <v>10</v>
      </c>
      <c r="W16" s="17">
        <f t="shared" si="4"/>
        <v>10</v>
      </c>
      <c r="X16" s="17">
        <f t="shared" si="8"/>
        <v>0</v>
      </c>
      <c r="Y16" s="17">
        <f t="shared" si="5"/>
        <v>10</v>
      </c>
      <c r="Z16" s="17">
        <f t="shared" si="6"/>
        <v>0</v>
      </c>
      <c r="AA16" s="17">
        <f t="shared" si="7"/>
        <v>0</v>
      </c>
    </row>
    <row r="17" spans="1:27">
      <c r="A17" s="34" t="s">
        <v>11</v>
      </c>
      <c r="B17" s="34" t="s">
        <v>92</v>
      </c>
      <c r="C17" s="34" t="s">
        <v>93</v>
      </c>
      <c r="D17" s="16"/>
      <c r="E17" s="16"/>
      <c r="F17" s="16"/>
      <c r="G17" s="16"/>
      <c r="H17" s="16"/>
      <c r="I17" s="16">
        <f t="shared" si="1"/>
        <v>0</v>
      </c>
      <c r="J17" s="33">
        <f t="shared" si="2"/>
        <v>0</v>
      </c>
      <c r="K17" s="17">
        <f t="shared" si="9"/>
        <v>0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>
        <f t="shared" si="4"/>
        <v>0</v>
      </c>
      <c r="X17" s="17">
        <f t="shared" si="8"/>
        <v>0</v>
      </c>
      <c r="Y17" s="17">
        <f t="shared" si="5"/>
        <v>0</v>
      </c>
      <c r="Z17" s="17">
        <f t="shared" si="6"/>
        <v>0</v>
      </c>
      <c r="AA17" s="17">
        <f t="shared" si="7"/>
        <v>0</v>
      </c>
    </row>
    <row r="18" spans="1:27">
      <c r="A18" s="34" t="s">
        <v>94</v>
      </c>
      <c r="B18" s="34" t="s">
        <v>95</v>
      </c>
      <c r="C18" s="34" t="s">
        <v>96</v>
      </c>
      <c r="D18" s="16"/>
      <c r="E18" s="16"/>
      <c r="F18" s="16"/>
      <c r="G18" s="16"/>
      <c r="H18" s="16"/>
      <c r="I18" s="16">
        <f t="shared" si="1"/>
        <v>0</v>
      </c>
      <c r="J18" s="33">
        <f t="shared" si="2"/>
        <v>0</v>
      </c>
      <c r="K18" s="17">
        <f t="shared" si="9"/>
        <v>0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>
        <f t="shared" si="4"/>
        <v>0</v>
      </c>
      <c r="X18" s="17">
        <f t="shared" si="8"/>
        <v>0</v>
      </c>
      <c r="Y18" s="17">
        <f t="shared" si="5"/>
        <v>0</v>
      </c>
      <c r="Z18" s="17">
        <f t="shared" si="6"/>
        <v>0</v>
      </c>
      <c r="AA18" s="17">
        <f t="shared" si="7"/>
        <v>0</v>
      </c>
    </row>
    <row r="19" spans="1:27">
      <c r="A19" s="34" t="s">
        <v>12</v>
      </c>
      <c r="B19" s="34" t="s">
        <v>97</v>
      </c>
      <c r="C19" s="34" t="s">
        <v>69</v>
      </c>
      <c r="D19" s="16"/>
      <c r="E19" s="16"/>
      <c r="F19" s="16"/>
      <c r="G19" s="16"/>
      <c r="H19" s="16"/>
      <c r="I19" s="16">
        <f>H19</f>
        <v>0</v>
      </c>
      <c r="J19" s="33">
        <f>D19+E19+F19+G19</f>
        <v>0</v>
      </c>
      <c r="K19" s="17">
        <f t="shared" si="9"/>
        <v>0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>
        <f t="shared" si="4"/>
        <v>0</v>
      </c>
      <c r="X19" s="17">
        <f t="shared" si="8"/>
        <v>0</v>
      </c>
      <c r="Y19" s="17">
        <f t="shared" si="5"/>
        <v>0</v>
      </c>
      <c r="Z19" s="17">
        <f t="shared" si="6"/>
        <v>0</v>
      </c>
      <c r="AA19" s="17">
        <f t="shared" si="7"/>
        <v>0</v>
      </c>
    </row>
    <row r="20" spans="1:27">
      <c r="A20" s="34" t="s">
        <v>98</v>
      </c>
      <c r="B20" s="34" t="s">
        <v>99</v>
      </c>
      <c r="C20" s="34" t="s">
        <v>100</v>
      </c>
      <c r="D20" s="16"/>
      <c r="E20" s="16"/>
      <c r="F20" s="16"/>
      <c r="G20" s="16"/>
      <c r="H20" s="16"/>
      <c r="I20" s="16">
        <f t="shared" ref="I20:I50" si="10">H20</f>
        <v>0</v>
      </c>
      <c r="J20" s="33">
        <f t="shared" ref="J20:J50" si="11">D20+E20+F20+G20</f>
        <v>0</v>
      </c>
      <c r="K20" s="17">
        <f t="shared" si="9"/>
        <v>0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>
        <f t="shared" si="4"/>
        <v>0</v>
      </c>
      <c r="X20" s="17">
        <f t="shared" si="8"/>
        <v>0</v>
      </c>
      <c r="Y20" s="17">
        <f t="shared" si="5"/>
        <v>0</v>
      </c>
      <c r="Z20" s="17">
        <f t="shared" si="6"/>
        <v>0</v>
      </c>
      <c r="AA20" s="17">
        <f t="shared" si="7"/>
        <v>0</v>
      </c>
    </row>
    <row r="21" spans="1:27">
      <c r="A21" s="34" t="s">
        <v>13</v>
      </c>
      <c r="B21" s="34" t="s">
        <v>101</v>
      </c>
      <c r="C21" s="34" t="s">
        <v>102</v>
      </c>
      <c r="D21" s="16"/>
      <c r="E21" s="16"/>
      <c r="F21" s="16"/>
      <c r="G21" s="16"/>
      <c r="H21" s="16"/>
      <c r="I21" s="16">
        <f t="shared" si="10"/>
        <v>0</v>
      </c>
      <c r="J21" s="33">
        <f t="shared" si="11"/>
        <v>0</v>
      </c>
      <c r="K21" s="17">
        <f t="shared" si="9"/>
        <v>0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>
        <f t="shared" si="4"/>
        <v>0</v>
      </c>
      <c r="X21" s="17">
        <f t="shared" si="8"/>
        <v>0</v>
      </c>
      <c r="Y21" s="17">
        <f t="shared" si="5"/>
        <v>0</v>
      </c>
      <c r="Z21" s="17">
        <f t="shared" si="6"/>
        <v>0</v>
      </c>
      <c r="AA21" s="17">
        <f t="shared" si="7"/>
        <v>0</v>
      </c>
    </row>
    <row r="22" spans="1:27">
      <c r="A22" s="34" t="s">
        <v>103</v>
      </c>
      <c r="B22" s="34" t="s">
        <v>104</v>
      </c>
      <c r="C22" s="34" t="s">
        <v>67</v>
      </c>
      <c r="D22" s="16"/>
      <c r="E22" s="16"/>
      <c r="F22" s="16"/>
      <c r="G22" s="16"/>
      <c r="H22" s="16"/>
      <c r="I22" s="16">
        <f t="shared" si="10"/>
        <v>0</v>
      </c>
      <c r="J22" s="33">
        <f t="shared" si="11"/>
        <v>0</v>
      </c>
      <c r="K22" s="17">
        <f t="shared" si="9"/>
        <v>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>
        <f t="shared" si="4"/>
        <v>0</v>
      </c>
      <c r="X22" s="17">
        <f t="shared" si="8"/>
        <v>0</v>
      </c>
      <c r="Y22" s="17">
        <f t="shared" si="5"/>
        <v>0</v>
      </c>
      <c r="Z22" s="17">
        <f t="shared" si="6"/>
        <v>0</v>
      </c>
      <c r="AA22" s="17">
        <f t="shared" si="7"/>
        <v>0</v>
      </c>
    </row>
    <row r="23" spans="1:27">
      <c r="A23" s="34" t="s">
        <v>105</v>
      </c>
      <c r="B23" s="34" t="s">
        <v>106</v>
      </c>
      <c r="C23" s="34" t="s">
        <v>107</v>
      </c>
      <c r="D23" s="16"/>
      <c r="E23" s="16"/>
      <c r="F23" s="16"/>
      <c r="G23" s="16"/>
      <c r="H23" s="16"/>
      <c r="I23" s="16">
        <f t="shared" si="10"/>
        <v>0</v>
      </c>
      <c r="J23" s="33">
        <f t="shared" si="11"/>
        <v>0</v>
      </c>
      <c r="K23" s="17">
        <f t="shared" si="9"/>
        <v>0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>
        <f t="shared" si="4"/>
        <v>0</v>
      </c>
      <c r="X23" s="17">
        <f t="shared" si="8"/>
        <v>0</v>
      </c>
      <c r="Y23" s="17">
        <f t="shared" si="5"/>
        <v>0</v>
      </c>
      <c r="Z23" s="17">
        <f t="shared" si="6"/>
        <v>0</v>
      </c>
      <c r="AA23" s="17">
        <f t="shared" si="7"/>
        <v>0</v>
      </c>
    </row>
    <row r="24" spans="1:27">
      <c r="A24" s="34" t="s">
        <v>14</v>
      </c>
      <c r="B24" s="34" t="s">
        <v>108</v>
      </c>
      <c r="C24" s="34" t="s">
        <v>109</v>
      </c>
      <c r="D24" s="16"/>
      <c r="E24" s="16"/>
      <c r="F24" s="16"/>
      <c r="G24" s="16"/>
      <c r="H24" s="16"/>
      <c r="I24" s="16">
        <f t="shared" si="10"/>
        <v>0</v>
      </c>
      <c r="J24" s="33">
        <f t="shared" si="11"/>
        <v>0</v>
      </c>
      <c r="K24" s="17">
        <f t="shared" si="9"/>
        <v>0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>
        <f t="shared" si="4"/>
        <v>0</v>
      </c>
      <c r="X24" s="17">
        <f t="shared" si="8"/>
        <v>0</v>
      </c>
      <c r="Y24" s="17">
        <f t="shared" si="5"/>
        <v>0</v>
      </c>
      <c r="Z24" s="17">
        <f t="shared" si="6"/>
        <v>0</v>
      </c>
      <c r="AA24" s="17">
        <f t="shared" si="7"/>
        <v>0</v>
      </c>
    </row>
    <row r="25" spans="1:27">
      <c r="A25" s="34" t="s">
        <v>15</v>
      </c>
      <c r="B25" s="34" t="s">
        <v>82</v>
      </c>
      <c r="C25" s="34" t="s">
        <v>110</v>
      </c>
      <c r="D25" s="16"/>
      <c r="E25" s="16"/>
      <c r="F25" s="16"/>
      <c r="G25" s="16"/>
      <c r="H25" s="16"/>
      <c r="I25" s="16">
        <f t="shared" si="10"/>
        <v>0</v>
      </c>
      <c r="J25" s="33">
        <f t="shared" si="11"/>
        <v>0</v>
      </c>
      <c r="K25" s="17">
        <f t="shared" si="9"/>
        <v>0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>
        <f t="shared" si="4"/>
        <v>0</v>
      </c>
      <c r="X25" s="17">
        <f t="shared" si="8"/>
        <v>0</v>
      </c>
      <c r="Y25" s="17">
        <f t="shared" si="5"/>
        <v>0</v>
      </c>
      <c r="Z25" s="17">
        <f t="shared" si="6"/>
        <v>0</v>
      </c>
      <c r="AA25" s="17">
        <f t="shared" si="7"/>
        <v>0</v>
      </c>
    </row>
    <row r="26" spans="1:27">
      <c r="A26" s="34" t="s">
        <v>111</v>
      </c>
      <c r="B26" s="34" t="s">
        <v>112</v>
      </c>
      <c r="C26" s="34" t="s">
        <v>113</v>
      </c>
      <c r="D26" s="16"/>
      <c r="E26" s="16"/>
      <c r="F26" s="16"/>
      <c r="G26" s="16"/>
      <c r="H26" s="16"/>
      <c r="I26" s="16">
        <f t="shared" si="10"/>
        <v>0</v>
      </c>
      <c r="J26" s="33">
        <f t="shared" si="11"/>
        <v>0</v>
      </c>
      <c r="K26" s="17">
        <f t="shared" si="9"/>
        <v>0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>
        <f t="shared" si="4"/>
        <v>0</v>
      </c>
      <c r="X26" s="17">
        <f t="shared" si="8"/>
        <v>0</v>
      </c>
      <c r="Y26" s="17">
        <f t="shared" si="5"/>
        <v>0</v>
      </c>
      <c r="Z26" s="17">
        <f t="shared" si="6"/>
        <v>0</v>
      </c>
      <c r="AA26" s="17">
        <f t="shared" si="7"/>
        <v>0</v>
      </c>
    </row>
    <row r="27" spans="1:27">
      <c r="A27" s="34" t="s">
        <v>16</v>
      </c>
      <c r="B27" s="34" t="s">
        <v>114</v>
      </c>
      <c r="C27" s="34" t="s">
        <v>115</v>
      </c>
      <c r="D27" s="16"/>
      <c r="E27" s="16"/>
      <c r="F27" s="16"/>
      <c r="G27" s="16"/>
      <c r="H27" s="16"/>
      <c r="I27" s="16">
        <f t="shared" si="10"/>
        <v>0</v>
      </c>
      <c r="J27" s="33">
        <f t="shared" si="11"/>
        <v>0</v>
      </c>
      <c r="K27" s="17">
        <f t="shared" si="9"/>
        <v>0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>
        <f t="shared" si="4"/>
        <v>0</v>
      </c>
      <c r="X27" s="17">
        <f t="shared" si="8"/>
        <v>0</v>
      </c>
      <c r="Y27" s="17">
        <f t="shared" si="5"/>
        <v>0</v>
      </c>
      <c r="Z27" s="17">
        <f t="shared" si="6"/>
        <v>0</v>
      </c>
      <c r="AA27" s="17">
        <f t="shared" si="7"/>
        <v>0</v>
      </c>
    </row>
    <row r="28" spans="1:27">
      <c r="A28" s="34" t="s">
        <v>17</v>
      </c>
      <c r="B28" s="34" t="s">
        <v>116</v>
      </c>
      <c r="C28" s="34" t="s">
        <v>117</v>
      </c>
      <c r="D28" s="16"/>
      <c r="E28" s="16"/>
      <c r="F28" s="16"/>
      <c r="G28" s="16"/>
      <c r="H28" s="16"/>
      <c r="I28" s="16">
        <f t="shared" si="10"/>
        <v>0</v>
      </c>
      <c r="J28" s="33">
        <f t="shared" si="11"/>
        <v>0</v>
      </c>
      <c r="K28" s="17">
        <f t="shared" si="9"/>
        <v>0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>
        <f t="shared" si="4"/>
        <v>0</v>
      </c>
      <c r="X28" s="17">
        <f t="shared" si="8"/>
        <v>0</v>
      </c>
      <c r="Y28" s="17">
        <f t="shared" si="5"/>
        <v>0</v>
      </c>
      <c r="Z28" s="17">
        <f t="shared" si="6"/>
        <v>0</v>
      </c>
      <c r="AA28" s="17">
        <f t="shared" si="7"/>
        <v>0</v>
      </c>
    </row>
    <row r="29" spans="1:27">
      <c r="A29" s="34" t="s">
        <v>18</v>
      </c>
      <c r="B29" s="34" t="s">
        <v>118</v>
      </c>
      <c r="C29" s="34" t="s">
        <v>96</v>
      </c>
      <c r="D29" s="16"/>
      <c r="E29" s="16"/>
      <c r="F29" s="16"/>
      <c r="G29" s="16"/>
      <c r="H29" s="16"/>
      <c r="I29" s="16">
        <f t="shared" si="10"/>
        <v>0</v>
      </c>
      <c r="J29" s="33">
        <f t="shared" si="11"/>
        <v>0</v>
      </c>
      <c r="K29" s="17">
        <f t="shared" si="9"/>
        <v>0</v>
      </c>
      <c r="L29" s="17"/>
      <c r="M29" s="17"/>
      <c r="N29" s="17"/>
      <c r="O29" s="17"/>
      <c r="P29" s="16"/>
      <c r="Q29" s="16"/>
      <c r="R29" s="16"/>
      <c r="S29" s="16"/>
      <c r="T29" s="16"/>
      <c r="U29" s="16"/>
      <c r="V29" s="16">
        <v>4</v>
      </c>
      <c r="W29" s="17">
        <f t="shared" si="4"/>
        <v>4</v>
      </c>
      <c r="X29" s="17">
        <f t="shared" si="8"/>
        <v>0</v>
      </c>
      <c r="Y29" s="17">
        <f t="shared" si="5"/>
        <v>4</v>
      </c>
      <c r="Z29" s="17">
        <f t="shared" si="6"/>
        <v>0</v>
      </c>
      <c r="AA29" s="17">
        <f t="shared" si="7"/>
        <v>0</v>
      </c>
    </row>
    <row r="30" spans="1:27">
      <c r="A30" s="34" t="s">
        <v>19</v>
      </c>
      <c r="B30" s="34" t="s">
        <v>119</v>
      </c>
      <c r="C30" s="34" t="s">
        <v>120</v>
      </c>
      <c r="D30" s="16"/>
      <c r="E30" s="16"/>
      <c r="F30" s="16"/>
      <c r="G30" s="16"/>
      <c r="H30" s="16"/>
      <c r="I30" s="16">
        <f t="shared" si="10"/>
        <v>0</v>
      </c>
      <c r="J30" s="33">
        <f t="shared" si="11"/>
        <v>0</v>
      </c>
      <c r="K30" s="17">
        <f t="shared" si="9"/>
        <v>0</v>
      </c>
      <c r="L30" s="17"/>
      <c r="M30" s="17"/>
      <c r="N30" s="17"/>
      <c r="O30" s="17"/>
      <c r="P30" s="16"/>
      <c r="Q30" s="16"/>
      <c r="R30" s="16"/>
      <c r="S30" s="16"/>
      <c r="T30" s="16"/>
      <c r="U30" s="16"/>
      <c r="V30" s="16">
        <v>8</v>
      </c>
      <c r="W30" s="17">
        <f t="shared" si="4"/>
        <v>8</v>
      </c>
      <c r="X30" s="17">
        <f t="shared" si="8"/>
        <v>0</v>
      </c>
      <c r="Y30" s="17">
        <f t="shared" si="5"/>
        <v>8</v>
      </c>
      <c r="Z30" s="17">
        <f t="shared" si="6"/>
        <v>0</v>
      </c>
      <c r="AA30" s="17">
        <f t="shared" si="7"/>
        <v>0</v>
      </c>
    </row>
    <row r="31" spans="1:27">
      <c r="A31" s="34" t="s">
        <v>20</v>
      </c>
      <c r="B31" s="34" t="s">
        <v>121</v>
      </c>
      <c r="C31" s="34" t="s">
        <v>122</v>
      </c>
      <c r="D31" s="16"/>
      <c r="E31" s="16"/>
      <c r="F31" s="16"/>
      <c r="G31" s="16"/>
      <c r="H31" s="16"/>
      <c r="I31" s="16">
        <f t="shared" si="10"/>
        <v>0</v>
      </c>
      <c r="J31" s="33">
        <f t="shared" si="11"/>
        <v>0</v>
      </c>
      <c r="K31" s="17">
        <f t="shared" si="9"/>
        <v>0</v>
      </c>
      <c r="L31" s="17"/>
      <c r="M31" s="17"/>
      <c r="N31" s="17"/>
      <c r="O31" s="17"/>
      <c r="P31" s="16"/>
      <c r="Q31" s="16"/>
      <c r="R31" s="17"/>
      <c r="S31" s="17"/>
      <c r="T31" s="17"/>
      <c r="U31" s="17"/>
      <c r="V31" s="17"/>
      <c r="W31" s="17">
        <f t="shared" si="4"/>
        <v>0</v>
      </c>
      <c r="X31" s="17">
        <f t="shared" si="8"/>
        <v>0</v>
      </c>
      <c r="Y31" s="17">
        <f t="shared" si="5"/>
        <v>0</v>
      </c>
      <c r="Z31" s="17">
        <f t="shared" si="6"/>
        <v>0</v>
      </c>
      <c r="AA31" s="17">
        <f t="shared" si="7"/>
        <v>0</v>
      </c>
    </row>
    <row r="32" spans="1:27">
      <c r="A32" s="34" t="s">
        <v>21</v>
      </c>
      <c r="B32" s="34" t="s">
        <v>119</v>
      </c>
      <c r="C32" s="34" t="s">
        <v>123</v>
      </c>
      <c r="D32" s="16"/>
      <c r="E32" s="16"/>
      <c r="F32" s="16"/>
      <c r="G32" s="16"/>
      <c r="H32" s="16"/>
      <c r="I32" s="16">
        <f t="shared" si="10"/>
        <v>0</v>
      </c>
      <c r="J32" s="33">
        <f t="shared" si="11"/>
        <v>0</v>
      </c>
      <c r="K32" s="17">
        <f t="shared" si="9"/>
        <v>0</v>
      </c>
      <c r="L32" s="17"/>
      <c r="M32" s="17"/>
      <c r="N32" s="17"/>
      <c r="O32" s="17"/>
      <c r="P32" s="16"/>
      <c r="Q32" s="16"/>
      <c r="R32" s="16"/>
      <c r="S32" s="16"/>
      <c r="T32" s="16"/>
      <c r="U32" s="16"/>
      <c r="V32" s="16">
        <v>0</v>
      </c>
      <c r="W32" s="17">
        <f t="shared" si="4"/>
        <v>0</v>
      </c>
      <c r="X32" s="17">
        <f t="shared" si="8"/>
        <v>0</v>
      </c>
      <c r="Y32" s="17">
        <f t="shared" si="5"/>
        <v>0</v>
      </c>
      <c r="Z32" s="17">
        <f t="shared" si="6"/>
        <v>0</v>
      </c>
      <c r="AA32" s="17">
        <f t="shared" si="7"/>
        <v>0</v>
      </c>
    </row>
    <row r="33" spans="1:27">
      <c r="A33" s="34" t="s">
        <v>22</v>
      </c>
      <c r="B33" s="34" t="s">
        <v>124</v>
      </c>
      <c r="C33" s="34" t="s">
        <v>71</v>
      </c>
      <c r="D33" s="16"/>
      <c r="E33" s="16"/>
      <c r="F33" s="16"/>
      <c r="G33" s="16"/>
      <c r="H33" s="16"/>
      <c r="I33" s="16">
        <f t="shared" si="10"/>
        <v>0</v>
      </c>
      <c r="J33" s="33">
        <f t="shared" si="11"/>
        <v>0</v>
      </c>
      <c r="K33" s="17">
        <f t="shared" si="9"/>
        <v>0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>
        <f t="shared" si="4"/>
        <v>0</v>
      </c>
      <c r="X33" s="17">
        <f t="shared" si="8"/>
        <v>0</v>
      </c>
      <c r="Y33" s="17">
        <f t="shared" si="5"/>
        <v>0</v>
      </c>
      <c r="Z33" s="17">
        <f t="shared" si="6"/>
        <v>0</v>
      </c>
      <c r="AA33" s="17">
        <f t="shared" si="7"/>
        <v>0</v>
      </c>
    </row>
    <row r="34" spans="1:27">
      <c r="A34" s="34" t="s">
        <v>23</v>
      </c>
      <c r="B34" s="34" t="s">
        <v>125</v>
      </c>
      <c r="C34" s="34" t="s">
        <v>126</v>
      </c>
      <c r="D34" s="16"/>
      <c r="E34" s="16"/>
      <c r="F34" s="16"/>
      <c r="G34" s="16"/>
      <c r="H34" s="16"/>
      <c r="I34" s="16">
        <f t="shared" si="10"/>
        <v>0</v>
      </c>
      <c r="J34" s="33">
        <f t="shared" si="11"/>
        <v>0</v>
      </c>
      <c r="K34" s="17">
        <f t="shared" si="9"/>
        <v>0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>
        <f t="shared" si="4"/>
        <v>0</v>
      </c>
      <c r="X34" s="17">
        <f t="shared" si="8"/>
        <v>0</v>
      </c>
      <c r="Y34" s="17">
        <f t="shared" si="5"/>
        <v>0</v>
      </c>
      <c r="Z34" s="17">
        <f t="shared" si="6"/>
        <v>0</v>
      </c>
      <c r="AA34" s="17">
        <f t="shared" si="7"/>
        <v>0</v>
      </c>
    </row>
    <row r="35" spans="1:27">
      <c r="A35" s="34" t="s">
        <v>24</v>
      </c>
      <c r="B35" s="34" t="s">
        <v>121</v>
      </c>
      <c r="C35" s="34" t="s">
        <v>127</v>
      </c>
      <c r="D35" s="16"/>
      <c r="E35" s="16"/>
      <c r="F35" s="16"/>
      <c r="G35" s="16"/>
      <c r="H35" s="16"/>
      <c r="I35" s="16">
        <f t="shared" si="10"/>
        <v>0</v>
      </c>
      <c r="J35" s="33">
        <f t="shared" si="11"/>
        <v>0</v>
      </c>
      <c r="K35" s="17">
        <f t="shared" si="9"/>
        <v>0</v>
      </c>
      <c r="L35" s="17"/>
      <c r="M35" s="17"/>
      <c r="N35" s="17"/>
      <c r="O35" s="17"/>
      <c r="P35" s="16"/>
      <c r="Q35" s="16"/>
      <c r="R35" s="16"/>
      <c r="S35" s="16"/>
      <c r="T35" s="16"/>
      <c r="U35" s="16"/>
      <c r="V35" s="16">
        <v>2</v>
      </c>
      <c r="W35" s="17">
        <f t="shared" si="4"/>
        <v>2</v>
      </c>
      <c r="X35" s="17">
        <f t="shared" si="8"/>
        <v>0</v>
      </c>
      <c r="Y35" s="17">
        <f t="shared" si="5"/>
        <v>2</v>
      </c>
      <c r="Z35" s="17">
        <f t="shared" si="6"/>
        <v>0</v>
      </c>
      <c r="AA35" s="17">
        <f t="shared" si="7"/>
        <v>0</v>
      </c>
    </row>
    <row r="36" spans="1:27">
      <c r="A36" s="34" t="s">
        <v>25</v>
      </c>
      <c r="B36" s="34" t="s">
        <v>128</v>
      </c>
      <c r="C36" s="34" t="s">
        <v>129</v>
      </c>
      <c r="D36" s="16"/>
      <c r="E36" s="16"/>
      <c r="F36" s="16"/>
      <c r="G36" s="16"/>
      <c r="H36" s="16"/>
      <c r="I36" s="16">
        <f t="shared" si="10"/>
        <v>0</v>
      </c>
      <c r="J36" s="33">
        <f t="shared" si="11"/>
        <v>0</v>
      </c>
      <c r="K36" s="17">
        <f t="shared" si="9"/>
        <v>0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>
        <f t="shared" si="4"/>
        <v>0</v>
      </c>
      <c r="X36" s="17">
        <f t="shared" si="8"/>
        <v>0</v>
      </c>
      <c r="Y36" s="17">
        <f t="shared" si="5"/>
        <v>0</v>
      </c>
      <c r="Z36" s="17">
        <f t="shared" si="6"/>
        <v>0</v>
      </c>
      <c r="AA36" s="17">
        <f t="shared" si="7"/>
        <v>0</v>
      </c>
    </row>
    <row r="37" spans="1:27">
      <c r="A37" s="34" t="s">
        <v>26</v>
      </c>
      <c r="B37" s="34" t="s">
        <v>130</v>
      </c>
      <c r="C37" s="34" t="s">
        <v>131</v>
      </c>
      <c r="D37" s="16"/>
      <c r="E37" s="16"/>
      <c r="F37" s="16"/>
      <c r="G37" s="16"/>
      <c r="H37" s="16"/>
      <c r="I37" s="16">
        <f t="shared" si="10"/>
        <v>0</v>
      </c>
      <c r="J37" s="33">
        <f t="shared" si="11"/>
        <v>0</v>
      </c>
      <c r="K37" s="17">
        <f t="shared" si="9"/>
        <v>0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>
        <f t="shared" si="4"/>
        <v>0</v>
      </c>
      <c r="X37" s="17">
        <f t="shared" si="8"/>
        <v>0</v>
      </c>
      <c r="Y37" s="17">
        <f t="shared" si="5"/>
        <v>0</v>
      </c>
      <c r="Z37" s="17">
        <f t="shared" si="6"/>
        <v>0</v>
      </c>
      <c r="AA37" s="17">
        <f t="shared" si="7"/>
        <v>0</v>
      </c>
    </row>
    <row r="38" spans="1:27">
      <c r="A38" s="34" t="s">
        <v>27</v>
      </c>
      <c r="B38" s="34" t="s">
        <v>132</v>
      </c>
      <c r="C38" s="34" t="s">
        <v>133</v>
      </c>
      <c r="D38" s="16">
        <v>10</v>
      </c>
      <c r="E38" s="16">
        <v>6</v>
      </c>
      <c r="F38" s="16">
        <v>10</v>
      </c>
      <c r="G38" s="16">
        <v>4</v>
      </c>
      <c r="H38" s="16">
        <v>9</v>
      </c>
      <c r="I38" s="16">
        <f t="shared" si="10"/>
        <v>9</v>
      </c>
      <c r="J38" s="33">
        <f t="shared" si="11"/>
        <v>30</v>
      </c>
      <c r="K38" s="17">
        <f t="shared" si="9"/>
        <v>39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>
        <f t="shared" si="4"/>
        <v>0</v>
      </c>
      <c r="X38" s="17">
        <f t="shared" si="8"/>
        <v>0</v>
      </c>
      <c r="Y38" s="17">
        <f t="shared" si="5"/>
        <v>0</v>
      </c>
      <c r="Z38" s="17">
        <f t="shared" si="6"/>
        <v>0</v>
      </c>
      <c r="AA38" s="17">
        <f t="shared" si="7"/>
        <v>0</v>
      </c>
    </row>
    <row r="39" spans="1:27">
      <c r="A39" s="34" t="s">
        <v>134</v>
      </c>
      <c r="B39" s="34" t="s">
        <v>135</v>
      </c>
      <c r="C39" s="34" t="s">
        <v>136</v>
      </c>
      <c r="D39" s="16"/>
      <c r="E39" s="16"/>
      <c r="F39" s="16"/>
      <c r="G39" s="16"/>
      <c r="H39" s="16"/>
      <c r="I39" s="16">
        <f t="shared" si="10"/>
        <v>0</v>
      </c>
      <c r="J39" s="33">
        <f t="shared" si="11"/>
        <v>0</v>
      </c>
      <c r="K39" s="17">
        <f t="shared" si="9"/>
        <v>0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>
        <f t="shared" si="4"/>
        <v>0</v>
      </c>
      <c r="X39" s="17">
        <f t="shared" si="8"/>
        <v>0</v>
      </c>
      <c r="Y39" s="17">
        <f t="shared" si="5"/>
        <v>0</v>
      </c>
      <c r="Z39" s="17">
        <f t="shared" si="6"/>
        <v>0</v>
      </c>
      <c r="AA39" s="17">
        <f t="shared" si="7"/>
        <v>0</v>
      </c>
    </row>
    <row r="40" spans="1:27">
      <c r="A40" s="34" t="s">
        <v>28</v>
      </c>
      <c r="B40" s="34" t="s">
        <v>137</v>
      </c>
      <c r="C40" s="34" t="s">
        <v>113</v>
      </c>
      <c r="D40" s="16"/>
      <c r="E40" s="16"/>
      <c r="F40" s="16"/>
      <c r="G40" s="16"/>
      <c r="H40" s="16"/>
      <c r="I40" s="16">
        <f t="shared" si="10"/>
        <v>0</v>
      </c>
      <c r="J40" s="33">
        <f t="shared" si="11"/>
        <v>0</v>
      </c>
      <c r="K40" s="17">
        <f t="shared" si="9"/>
        <v>0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>
        <f t="shared" si="4"/>
        <v>0</v>
      </c>
      <c r="X40" s="17">
        <f t="shared" si="8"/>
        <v>0</v>
      </c>
      <c r="Y40" s="17">
        <f t="shared" si="5"/>
        <v>0</v>
      </c>
      <c r="Z40" s="17">
        <f t="shared" si="6"/>
        <v>0</v>
      </c>
      <c r="AA40" s="17">
        <f t="shared" si="7"/>
        <v>0</v>
      </c>
    </row>
    <row r="41" spans="1:27">
      <c r="A41" s="34" t="s">
        <v>29</v>
      </c>
      <c r="B41" s="34" t="s">
        <v>138</v>
      </c>
      <c r="C41" s="34" t="s">
        <v>139</v>
      </c>
      <c r="D41" s="16"/>
      <c r="E41" s="16"/>
      <c r="F41" s="16"/>
      <c r="G41" s="16"/>
      <c r="H41" s="16"/>
      <c r="I41" s="16">
        <f t="shared" si="10"/>
        <v>0</v>
      </c>
      <c r="J41" s="33">
        <f t="shared" si="11"/>
        <v>0</v>
      </c>
      <c r="K41" s="17">
        <f t="shared" si="9"/>
        <v>0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>
        <f t="shared" si="4"/>
        <v>0</v>
      </c>
      <c r="X41" s="17">
        <f t="shared" si="8"/>
        <v>0</v>
      </c>
      <c r="Y41" s="17">
        <f t="shared" si="5"/>
        <v>0</v>
      </c>
      <c r="Z41" s="17">
        <f t="shared" si="6"/>
        <v>0</v>
      </c>
      <c r="AA41" s="17">
        <f t="shared" si="7"/>
        <v>0</v>
      </c>
    </row>
    <row r="42" spans="1:27">
      <c r="A42" s="34" t="s">
        <v>30</v>
      </c>
      <c r="B42" s="34" t="s">
        <v>140</v>
      </c>
      <c r="C42" s="34" t="s">
        <v>120</v>
      </c>
      <c r="D42" s="16">
        <v>3</v>
      </c>
      <c r="E42" s="16">
        <v>6</v>
      </c>
      <c r="F42" s="16">
        <v>4</v>
      </c>
      <c r="G42" s="16">
        <v>2</v>
      </c>
      <c r="H42" s="16">
        <v>9</v>
      </c>
      <c r="I42" s="16">
        <f t="shared" si="10"/>
        <v>9</v>
      </c>
      <c r="J42" s="33">
        <f t="shared" si="11"/>
        <v>15</v>
      </c>
      <c r="K42" s="17">
        <f t="shared" si="9"/>
        <v>24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>
        <f t="shared" si="4"/>
        <v>0</v>
      </c>
      <c r="X42" s="17">
        <f t="shared" si="8"/>
        <v>0</v>
      </c>
      <c r="Y42" s="17">
        <f t="shared" si="5"/>
        <v>0</v>
      </c>
      <c r="Z42" s="17">
        <f t="shared" si="6"/>
        <v>0</v>
      </c>
      <c r="AA42" s="17">
        <f t="shared" si="7"/>
        <v>0</v>
      </c>
    </row>
    <row r="43" spans="1:27">
      <c r="A43" s="34" t="s">
        <v>31</v>
      </c>
      <c r="B43" s="34" t="s">
        <v>135</v>
      </c>
      <c r="C43" s="34" t="s">
        <v>74</v>
      </c>
      <c r="D43" s="16"/>
      <c r="E43" s="16"/>
      <c r="F43" s="16"/>
      <c r="G43" s="16"/>
      <c r="H43" s="16"/>
      <c r="I43" s="16">
        <f t="shared" si="10"/>
        <v>0</v>
      </c>
      <c r="J43" s="33">
        <f t="shared" si="11"/>
        <v>0</v>
      </c>
      <c r="K43" s="17">
        <f t="shared" si="9"/>
        <v>0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>
        <f t="shared" si="4"/>
        <v>0</v>
      </c>
      <c r="X43" s="17">
        <f t="shared" si="8"/>
        <v>0</v>
      </c>
      <c r="Y43" s="17">
        <f t="shared" si="5"/>
        <v>0</v>
      </c>
      <c r="Z43" s="17">
        <f t="shared" si="6"/>
        <v>0</v>
      </c>
      <c r="AA43" s="17">
        <f t="shared" si="7"/>
        <v>0</v>
      </c>
    </row>
    <row r="44" spans="1:27">
      <c r="A44" s="34" t="s">
        <v>32</v>
      </c>
      <c r="B44" s="34" t="s">
        <v>141</v>
      </c>
      <c r="C44" s="34" t="s">
        <v>142</v>
      </c>
      <c r="D44" s="16"/>
      <c r="E44" s="16"/>
      <c r="F44" s="16"/>
      <c r="G44" s="16"/>
      <c r="H44" s="16"/>
      <c r="I44" s="16">
        <f t="shared" si="10"/>
        <v>0</v>
      </c>
      <c r="J44" s="33">
        <f t="shared" si="11"/>
        <v>0</v>
      </c>
      <c r="K44" s="17">
        <f t="shared" si="9"/>
        <v>0</v>
      </c>
      <c r="L44" s="17"/>
      <c r="M44" s="17"/>
      <c r="N44" s="17"/>
      <c r="O44" s="17"/>
      <c r="P44" s="16"/>
      <c r="Q44" s="16"/>
      <c r="R44" s="16"/>
      <c r="S44" s="16"/>
      <c r="T44" s="16"/>
      <c r="U44" s="16"/>
      <c r="V44" s="16">
        <v>0</v>
      </c>
      <c r="W44" s="17">
        <f t="shared" si="4"/>
        <v>0</v>
      </c>
      <c r="X44" s="17">
        <f t="shared" si="8"/>
        <v>0</v>
      </c>
      <c r="Y44" s="17">
        <f t="shared" si="5"/>
        <v>0</v>
      </c>
      <c r="Z44" s="17">
        <f t="shared" si="6"/>
        <v>0</v>
      </c>
      <c r="AA44" s="17">
        <f t="shared" si="7"/>
        <v>0</v>
      </c>
    </row>
    <row r="45" spans="1:27">
      <c r="A45" s="34" t="s">
        <v>33</v>
      </c>
      <c r="B45" s="34" t="s">
        <v>116</v>
      </c>
      <c r="C45" s="34" t="s">
        <v>143</v>
      </c>
      <c r="D45" s="16"/>
      <c r="E45" s="16"/>
      <c r="F45" s="16"/>
      <c r="G45" s="16"/>
      <c r="H45" s="16"/>
      <c r="I45" s="16">
        <f t="shared" si="10"/>
        <v>0</v>
      </c>
      <c r="J45" s="33">
        <f t="shared" si="11"/>
        <v>0</v>
      </c>
      <c r="K45" s="17">
        <f t="shared" si="9"/>
        <v>0</v>
      </c>
      <c r="L45" s="17"/>
      <c r="M45" s="17"/>
      <c r="N45" s="17"/>
      <c r="O45" s="17"/>
      <c r="P45" s="16"/>
      <c r="Q45" s="16"/>
      <c r="R45" s="16"/>
      <c r="S45" s="16"/>
      <c r="T45" s="16"/>
      <c r="U45" s="16"/>
      <c r="V45" s="16">
        <v>2</v>
      </c>
      <c r="W45" s="17">
        <f t="shared" si="4"/>
        <v>2</v>
      </c>
      <c r="X45" s="17">
        <f t="shared" si="8"/>
        <v>0</v>
      </c>
      <c r="Y45" s="17">
        <f t="shared" si="5"/>
        <v>2</v>
      </c>
      <c r="Z45" s="17">
        <f t="shared" si="6"/>
        <v>0</v>
      </c>
      <c r="AA45" s="17">
        <f t="shared" si="7"/>
        <v>0</v>
      </c>
    </row>
    <row r="46" spans="1:27">
      <c r="A46" s="34" t="s">
        <v>57</v>
      </c>
      <c r="B46" s="34" t="s">
        <v>144</v>
      </c>
      <c r="C46" s="34" t="s">
        <v>145</v>
      </c>
      <c r="D46" s="16"/>
      <c r="E46" s="16"/>
      <c r="F46" s="16"/>
      <c r="G46" s="16"/>
      <c r="H46" s="16"/>
      <c r="I46" s="16">
        <f t="shared" si="10"/>
        <v>0</v>
      </c>
      <c r="J46" s="33">
        <f t="shared" si="11"/>
        <v>0</v>
      </c>
      <c r="K46" s="17">
        <f t="shared" si="9"/>
        <v>0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>
        <f t="shared" si="4"/>
        <v>0</v>
      </c>
      <c r="X46" s="17">
        <f t="shared" si="8"/>
        <v>0</v>
      </c>
      <c r="Y46" s="17">
        <f t="shared" si="5"/>
        <v>0</v>
      </c>
      <c r="Z46" s="17">
        <f t="shared" si="6"/>
        <v>0</v>
      </c>
      <c r="AA46" s="17">
        <f t="shared" si="7"/>
        <v>0</v>
      </c>
    </row>
    <row r="47" spans="1:27">
      <c r="A47" s="34" t="s">
        <v>34</v>
      </c>
      <c r="B47" s="34" t="s">
        <v>146</v>
      </c>
      <c r="C47" s="34" t="s">
        <v>147</v>
      </c>
      <c r="D47" s="16"/>
      <c r="E47" s="16"/>
      <c r="F47" s="16"/>
      <c r="G47" s="16"/>
      <c r="H47" s="16"/>
      <c r="I47" s="16">
        <f t="shared" si="10"/>
        <v>0</v>
      </c>
      <c r="J47" s="33">
        <f t="shared" si="11"/>
        <v>0</v>
      </c>
      <c r="K47" s="17">
        <f t="shared" si="9"/>
        <v>0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>
        <f t="shared" si="4"/>
        <v>0</v>
      </c>
      <c r="X47" s="17">
        <f t="shared" si="8"/>
        <v>0</v>
      </c>
      <c r="Y47" s="17">
        <f t="shared" si="5"/>
        <v>0</v>
      </c>
      <c r="Z47" s="17">
        <f t="shared" si="6"/>
        <v>0</v>
      </c>
      <c r="AA47" s="17">
        <f t="shared" si="7"/>
        <v>0</v>
      </c>
    </row>
    <row r="48" spans="1:27">
      <c r="A48" s="34" t="s">
        <v>35</v>
      </c>
      <c r="B48" s="34" t="s">
        <v>148</v>
      </c>
      <c r="C48" s="34" t="s">
        <v>149</v>
      </c>
      <c r="D48" s="16"/>
      <c r="E48" s="16"/>
      <c r="F48" s="16"/>
      <c r="G48" s="16"/>
      <c r="H48" s="16"/>
      <c r="I48" s="16">
        <f t="shared" si="10"/>
        <v>0</v>
      </c>
      <c r="J48" s="33">
        <f t="shared" si="11"/>
        <v>0</v>
      </c>
      <c r="K48" s="17">
        <f t="shared" si="9"/>
        <v>0</v>
      </c>
      <c r="L48" s="17"/>
      <c r="M48" s="17"/>
      <c r="N48" s="17"/>
      <c r="O48" s="17"/>
      <c r="P48" s="16"/>
      <c r="Q48" s="16"/>
      <c r="R48" s="16"/>
      <c r="S48" s="16"/>
      <c r="T48" s="16"/>
      <c r="U48" s="16"/>
      <c r="V48" s="16">
        <v>8</v>
      </c>
      <c r="W48" s="17">
        <f t="shared" si="4"/>
        <v>8</v>
      </c>
      <c r="X48" s="17">
        <f t="shared" si="8"/>
        <v>0</v>
      </c>
      <c r="Y48" s="17">
        <f t="shared" si="5"/>
        <v>8</v>
      </c>
      <c r="Z48" s="17">
        <f t="shared" si="6"/>
        <v>0</v>
      </c>
      <c r="AA48" s="17">
        <f t="shared" si="7"/>
        <v>0</v>
      </c>
    </row>
    <row r="49" spans="1:27">
      <c r="A49" s="34" t="s">
        <v>36</v>
      </c>
      <c r="B49" s="34" t="s">
        <v>150</v>
      </c>
      <c r="C49" s="34" t="s">
        <v>151</v>
      </c>
      <c r="D49" s="16"/>
      <c r="E49" s="16"/>
      <c r="F49" s="16"/>
      <c r="G49" s="16"/>
      <c r="H49" s="16"/>
      <c r="I49" s="16">
        <f t="shared" si="10"/>
        <v>0</v>
      </c>
      <c r="J49" s="33">
        <f t="shared" si="11"/>
        <v>0</v>
      </c>
      <c r="K49" s="17">
        <f t="shared" si="9"/>
        <v>0</v>
      </c>
      <c r="L49" s="17"/>
      <c r="M49" s="17"/>
      <c r="N49" s="17"/>
      <c r="O49" s="17"/>
      <c r="P49" s="16"/>
      <c r="Q49" s="16"/>
      <c r="R49" s="16"/>
      <c r="S49" s="16"/>
      <c r="T49" s="16"/>
      <c r="U49" s="16"/>
      <c r="V49" s="16">
        <v>0</v>
      </c>
      <c r="W49" s="17">
        <f t="shared" si="4"/>
        <v>0</v>
      </c>
      <c r="X49" s="17">
        <f t="shared" si="8"/>
        <v>0</v>
      </c>
      <c r="Y49" s="17">
        <f t="shared" si="5"/>
        <v>0</v>
      </c>
      <c r="Z49" s="17">
        <f t="shared" si="6"/>
        <v>0</v>
      </c>
      <c r="AA49" s="17">
        <f t="shared" si="7"/>
        <v>0</v>
      </c>
    </row>
    <row r="50" spans="1:27">
      <c r="A50" s="34" t="s">
        <v>37</v>
      </c>
      <c r="B50" s="34" t="s">
        <v>119</v>
      </c>
      <c r="C50" s="34" t="s">
        <v>152</v>
      </c>
      <c r="D50" s="16"/>
      <c r="E50" s="16"/>
      <c r="F50" s="16"/>
      <c r="G50" s="16"/>
      <c r="H50" s="16"/>
      <c r="I50" s="16">
        <f t="shared" si="10"/>
        <v>0</v>
      </c>
      <c r="J50" s="33">
        <f t="shared" si="11"/>
        <v>0</v>
      </c>
      <c r="K50" s="17">
        <f t="shared" si="9"/>
        <v>0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>
        <f t="shared" si="4"/>
        <v>0</v>
      </c>
      <c r="X50" s="17">
        <f t="shared" si="8"/>
        <v>0</v>
      </c>
      <c r="Y50" s="17">
        <f t="shared" si="5"/>
        <v>0</v>
      </c>
      <c r="Z50" s="17">
        <f t="shared" si="6"/>
        <v>0</v>
      </c>
      <c r="AA50" s="17">
        <f t="shared" si="7"/>
        <v>0</v>
      </c>
    </row>
  </sheetData>
  <mergeCells count="1">
    <mergeCell ref="I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7"/>
  <sheetViews>
    <sheetView tabSelected="1" workbookViewId="0">
      <selection activeCell="N40" sqref="N40"/>
    </sheetView>
  </sheetViews>
  <sheetFormatPr defaultRowHeight="13.2"/>
  <cols>
    <col min="1" max="1" width="10.109375" customWidth="1"/>
    <col min="2" max="2" width="14.21875" customWidth="1"/>
    <col min="3" max="3" width="13.77734375" customWidth="1"/>
    <col min="4" max="5" width="4" customWidth="1"/>
    <col min="6" max="6" width="8.109375" customWidth="1"/>
    <col min="12" max="12" width="16.109375" customWidth="1"/>
    <col min="13" max="13" width="23.21875" bestFit="1" customWidth="1"/>
    <col min="14" max="14" width="16.44140625" customWidth="1"/>
    <col min="15" max="15" width="18.21875" customWidth="1"/>
    <col min="16" max="16" width="11.44140625" customWidth="1"/>
  </cols>
  <sheetData>
    <row r="1" spans="1:22" s="1" customFormat="1">
      <c r="A1" s="1" t="s">
        <v>38</v>
      </c>
      <c r="B1" s="1" t="s">
        <v>39</v>
      </c>
      <c r="D1" s="41" t="s">
        <v>40</v>
      </c>
      <c r="E1" s="42"/>
      <c r="F1" s="41" t="s">
        <v>41</v>
      </c>
      <c r="G1" s="42"/>
      <c r="H1" s="41" t="s">
        <v>42</v>
      </c>
      <c r="I1" s="42"/>
      <c r="J1" s="2" t="s">
        <v>43</v>
      </c>
      <c r="K1" s="3" t="s">
        <v>44</v>
      </c>
      <c r="L1" s="4" t="s">
        <v>54</v>
      </c>
      <c r="M1" s="4" t="s">
        <v>55</v>
      </c>
      <c r="N1" s="4" t="s">
        <v>56</v>
      </c>
      <c r="O1" s="4" t="s">
        <v>52</v>
      </c>
      <c r="P1" s="4" t="s">
        <v>45</v>
      </c>
      <c r="Q1" s="1" t="s">
        <v>46</v>
      </c>
    </row>
    <row r="2" spans="1:22" s="1" customFormat="1">
      <c r="D2" s="4" t="s">
        <v>47</v>
      </c>
      <c r="E2" s="4" t="s">
        <v>48</v>
      </c>
      <c r="F2" s="4" t="s">
        <v>47</v>
      </c>
      <c r="G2" s="4" t="s">
        <v>48</v>
      </c>
      <c r="H2" s="4" t="s">
        <v>47</v>
      </c>
      <c r="I2" s="4" t="s">
        <v>48</v>
      </c>
      <c r="J2" s="4"/>
      <c r="K2" s="4"/>
      <c r="L2" s="5">
        <v>6</v>
      </c>
      <c r="M2" s="5">
        <f>0.25*12</f>
        <v>3</v>
      </c>
      <c r="N2" s="5">
        <f>L2+M2</f>
        <v>9</v>
      </c>
      <c r="O2" s="7">
        <f>0.3*(8+12+11+11)</f>
        <v>12.6</v>
      </c>
      <c r="P2" s="4"/>
    </row>
    <row r="3" spans="1:22" s="1" customFormat="1">
      <c r="A3" s="34" t="s">
        <v>0</v>
      </c>
      <c r="B3" s="34" t="s">
        <v>63</v>
      </c>
      <c r="C3" s="34" t="s">
        <v>64</v>
      </c>
      <c r="D3" s="18"/>
      <c r="E3" s="18"/>
      <c r="F3" s="18"/>
      <c r="G3" s="18"/>
      <c r="H3" s="18"/>
      <c r="I3" s="18"/>
      <c r="J3" s="38"/>
      <c r="K3" s="21"/>
      <c r="M3" s="23"/>
      <c r="N3" s="18"/>
      <c r="O3" s="19"/>
      <c r="P3" s="19"/>
    </row>
    <row r="4" spans="1:22" s="1" customFormat="1">
      <c r="A4" s="34" t="s">
        <v>65</v>
      </c>
      <c r="B4" s="34" t="s">
        <v>66</v>
      </c>
      <c r="C4" s="34" t="s">
        <v>67</v>
      </c>
      <c r="D4" s="18"/>
      <c r="E4" s="18"/>
      <c r="F4" s="18"/>
      <c r="G4" s="18"/>
      <c r="H4" s="18"/>
      <c r="I4" s="18"/>
      <c r="J4" s="38"/>
      <c r="K4" s="21"/>
      <c r="M4" s="23"/>
      <c r="N4" s="18"/>
      <c r="O4" s="19"/>
      <c r="P4" s="19"/>
      <c r="T4" s="30" t="s">
        <v>60</v>
      </c>
      <c r="U4" t="s">
        <v>61</v>
      </c>
      <c r="V4" t="s">
        <v>62</v>
      </c>
    </row>
    <row r="5" spans="1:22">
      <c r="A5" s="34" t="s">
        <v>1</v>
      </c>
      <c r="B5" s="34" t="s">
        <v>68</v>
      </c>
      <c r="C5" s="34" t="s">
        <v>69</v>
      </c>
      <c r="D5" s="18"/>
      <c r="E5" s="18"/>
      <c r="F5" s="18"/>
      <c r="G5" s="18"/>
      <c r="H5" s="18">
        <f t="shared" ref="H5:H6" si="0">N5</f>
        <v>13</v>
      </c>
      <c r="I5" s="18">
        <f t="shared" ref="I5:I6" si="1">O5</f>
        <v>36</v>
      </c>
      <c r="J5" s="38">
        <f>12/11*(H5+I5)</f>
        <v>53.454545454545453</v>
      </c>
      <c r="K5" s="21">
        <f t="shared" ref="K5:K6" si="2">IF(ISBLANK(J5),,IF(J5&gt;=90,10,IF(J5&gt;=80,9,IF(J5&gt;=70,8,IF(J5&gt;=60,7,IF(J5&gt;=50,6,5))))))</f>
        <v>6</v>
      </c>
      <c r="L5" t="str">
        <f>IF(J5&lt;=51,"PAO","&gt;=5.1")</f>
        <v>&gt;=5.1</v>
      </c>
      <c r="M5" s="23" t="str">
        <f>IF(H5&gt;=$O$2,"TEORIJA OK","PAO")</f>
        <v>TEORIJA OK</v>
      </c>
      <c r="N5" s="19">
        <v>13</v>
      </c>
      <c r="O5" s="19">
        <v>36</v>
      </c>
      <c r="P5" s="19">
        <f t="shared" ref="P5" si="3">N5+O5</f>
        <v>49</v>
      </c>
      <c r="T5" s="30">
        <v>5</v>
      </c>
      <c r="U5">
        <f>COUNTIF(K3:K50,T5)</f>
        <v>7</v>
      </c>
      <c r="V5" s="31">
        <f>U5/$U$11*100</f>
        <v>30.434782608695656</v>
      </c>
    </row>
    <row r="6" spans="1:22">
      <c r="A6" s="34" t="s">
        <v>2</v>
      </c>
      <c r="B6" s="34" t="s">
        <v>70</v>
      </c>
      <c r="C6" s="34" t="s">
        <v>71</v>
      </c>
      <c r="D6" s="18">
        <v>17</v>
      </c>
      <c r="E6" s="18">
        <v>30</v>
      </c>
      <c r="F6" s="18">
        <v>0</v>
      </c>
      <c r="G6" s="20">
        <v>21</v>
      </c>
      <c r="H6" s="18">
        <f t="shared" si="0"/>
        <v>26</v>
      </c>
      <c r="I6" s="18">
        <f t="shared" si="1"/>
        <v>35</v>
      </c>
      <c r="J6" s="38">
        <f>12/11*(H6+I6)+7</f>
        <v>73.545454545454547</v>
      </c>
      <c r="K6" s="21">
        <f t="shared" si="2"/>
        <v>8</v>
      </c>
      <c r="L6" t="str">
        <f>IF(J6&lt;=51,"PAO","&gt;=5.1")</f>
        <v>&gt;=5.1</v>
      </c>
      <c r="M6" s="23" t="str">
        <f>IF(H6&gt;=$O$2,"TEORIJA OK","PAO")</f>
        <v>TEORIJA OK</v>
      </c>
      <c r="N6" s="19">
        <v>26</v>
      </c>
      <c r="O6" s="19">
        <v>35</v>
      </c>
      <c r="P6" s="19">
        <f>N6+O6</f>
        <v>61</v>
      </c>
      <c r="T6" s="30">
        <v>6</v>
      </c>
      <c r="U6">
        <f>COUNTIF($K$3:K88,T6)</f>
        <v>6</v>
      </c>
      <c r="V6" s="31">
        <f t="shared" ref="V6:V10" si="4">U6/$U$11*100</f>
        <v>26.086956521739129</v>
      </c>
    </row>
    <row r="7" spans="1:22">
      <c r="A7" s="34" t="s">
        <v>72</v>
      </c>
      <c r="B7" s="34" t="s">
        <v>73</v>
      </c>
      <c r="C7" s="34" t="s">
        <v>74</v>
      </c>
      <c r="D7" s="18"/>
      <c r="E7" s="18"/>
      <c r="F7" s="18"/>
      <c r="G7" s="18"/>
      <c r="H7" s="18"/>
      <c r="I7" s="18"/>
      <c r="J7" s="38"/>
      <c r="K7" s="21"/>
      <c r="M7" s="23"/>
      <c r="N7" s="19"/>
      <c r="O7" s="19"/>
      <c r="P7" s="19"/>
      <c r="T7" s="30">
        <v>7</v>
      </c>
      <c r="U7">
        <f>COUNTIF(K3:K50,T7)</f>
        <v>5</v>
      </c>
      <c r="V7" s="31">
        <f t="shared" si="4"/>
        <v>21.739130434782609</v>
      </c>
    </row>
    <row r="8" spans="1:22">
      <c r="A8" s="34" t="s">
        <v>3</v>
      </c>
      <c r="B8" s="34" t="s">
        <v>75</v>
      </c>
      <c r="C8" s="34" t="s">
        <v>76</v>
      </c>
      <c r="D8" s="18"/>
      <c r="E8" s="18"/>
      <c r="F8" s="18"/>
      <c r="G8" s="18"/>
      <c r="H8" s="18"/>
      <c r="I8" s="18"/>
      <c r="J8" s="38"/>
      <c r="K8" s="21"/>
      <c r="M8" s="23"/>
      <c r="N8" s="19"/>
      <c r="O8" s="19"/>
      <c r="P8" s="19"/>
      <c r="T8" s="30">
        <v>8</v>
      </c>
      <c r="U8">
        <f>COUNTIF(K3:K50,T8)</f>
        <v>4</v>
      </c>
      <c r="V8" s="31">
        <f t="shared" si="4"/>
        <v>17.391304347826086</v>
      </c>
    </row>
    <row r="9" spans="1:22">
      <c r="A9" s="34" t="s">
        <v>4</v>
      </c>
      <c r="B9" s="34" t="s">
        <v>77</v>
      </c>
      <c r="C9" s="34" t="s">
        <v>76</v>
      </c>
      <c r="D9" s="18"/>
      <c r="E9" s="18"/>
      <c r="F9" s="18"/>
      <c r="G9" s="18"/>
      <c r="H9" s="18"/>
      <c r="I9" s="18"/>
      <c r="J9" s="38"/>
      <c r="K9" s="22"/>
      <c r="M9" s="23"/>
      <c r="N9" s="19"/>
      <c r="O9" s="19"/>
      <c r="P9" s="19"/>
      <c r="T9" s="30">
        <v>9</v>
      </c>
      <c r="U9">
        <f>COUNTIF(K3:K50,T9)</f>
        <v>1</v>
      </c>
      <c r="V9" s="31">
        <f t="shared" si="4"/>
        <v>4.3478260869565215</v>
      </c>
    </row>
    <row r="10" spans="1:22">
      <c r="A10" s="34" t="s">
        <v>5</v>
      </c>
      <c r="B10" s="34" t="s">
        <v>78</v>
      </c>
      <c r="C10" s="34" t="s">
        <v>79</v>
      </c>
      <c r="D10" s="18">
        <f>34/2</f>
        <v>17</v>
      </c>
      <c r="E10" s="18">
        <f>15/2</f>
        <v>7.5</v>
      </c>
      <c r="F10" s="37">
        <v>0</v>
      </c>
      <c r="G10" s="37">
        <v>6</v>
      </c>
      <c r="H10" s="18">
        <f>D10+F10</f>
        <v>17</v>
      </c>
      <c r="I10" s="18">
        <f>E10+G10</f>
        <v>13.5</v>
      </c>
      <c r="J10" s="38">
        <f>12/11*(H10+I10)</f>
        <v>33.272727272727273</v>
      </c>
      <c r="K10" s="21">
        <f t="shared" ref="K10" si="5">IF(ISBLANK(J10),,IF(J10&gt;=90,10,IF(J10&gt;=80,9,IF(J10&gt;=70,8,IF(J10&gt;=60,7,IF(J10&gt;=50,6,5))))))</f>
        <v>5</v>
      </c>
      <c r="L10" t="str">
        <f>IF(J10&lt;=51,"PAO","&gt;=5.1")</f>
        <v>PAO</v>
      </c>
      <c r="M10" s="23" t="str">
        <f>IF(H10&gt;=$N$2,"TEORIJA OK","PAO")</f>
        <v>TEORIJA OK</v>
      </c>
      <c r="N10" s="19"/>
      <c r="O10" s="19"/>
      <c r="P10" s="19"/>
      <c r="T10" s="30">
        <v>10</v>
      </c>
      <c r="U10">
        <f>COUNTIF(K3:K50,T10)</f>
        <v>0</v>
      </c>
      <c r="V10" s="31">
        <f t="shared" si="4"/>
        <v>0</v>
      </c>
    </row>
    <row r="11" spans="1:22">
      <c r="A11" s="34" t="s">
        <v>6</v>
      </c>
      <c r="B11" s="34" t="s">
        <v>80</v>
      </c>
      <c r="C11" s="34" t="s">
        <v>81</v>
      </c>
      <c r="D11" s="18"/>
      <c r="E11" s="18"/>
      <c r="F11" s="18"/>
      <c r="G11" s="18"/>
      <c r="H11" s="18"/>
      <c r="I11" s="18"/>
      <c r="J11" s="38"/>
      <c r="K11" s="21"/>
      <c r="M11" s="23"/>
      <c r="N11" s="19"/>
      <c r="O11" s="19"/>
      <c r="P11" s="19"/>
      <c r="U11">
        <f>SUM(U5:U10)</f>
        <v>23</v>
      </c>
    </row>
    <row r="12" spans="1:22">
      <c r="A12" s="34" t="s">
        <v>7</v>
      </c>
      <c r="B12" s="34" t="s">
        <v>82</v>
      </c>
      <c r="C12" s="34" t="s">
        <v>83</v>
      </c>
      <c r="D12" s="18"/>
      <c r="E12" s="18"/>
      <c r="F12" s="18"/>
      <c r="G12" s="18"/>
      <c r="H12" s="18"/>
      <c r="I12" s="18"/>
      <c r="J12" s="38"/>
      <c r="K12" s="21"/>
      <c r="M12" s="23"/>
      <c r="N12" s="19"/>
      <c r="O12" s="19"/>
      <c r="P12" s="19"/>
    </row>
    <row r="13" spans="1:22">
      <c r="A13" s="34" t="s">
        <v>8</v>
      </c>
      <c r="B13" s="34" t="s">
        <v>84</v>
      </c>
      <c r="C13" s="34" t="s">
        <v>85</v>
      </c>
      <c r="D13" s="18"/>
      <c r="E13" s="18"/>
      <c r="F13" s="18"/>
      <c r="G13" s="18"/>
      <c r="H13" s="18">
        <f t="shared" ref="H13:H14" si="6">N13</f>
        <v>21</v>
      </c>
      <c r="I13" s="18">
        <f t="shared" ref="I13:I14" si="7">O13</f>
        <v>32</v>
      </c>
      <c r="J13" s="38">
        <f>12/11*(H13+I13)</f>
        <v>57.818181818181813</v>
      </c>
      <c r="K13" s="21">
        <f t="shared" ref="K13:K14" si="8">IF(ISBLANK(J13),,IF(J13&gt;=90,10,IF(J13&gt;=80,9,IF(J13&gt;=70,8,IF(J13&gt;=60,7,IF(J13&gt;=50,6,5))))))</f>
        <v>6</v>
      </c>
      <c r="L13" t="str">
        <f t="shared" ref="L13:L14" si="9">IF(J13&lt;=51,"PAO","&gt;=5.1")</f>
        <v>&gt;=5.1</v>
      </c>
      <c r="M13" s="23" t="str">
        <f>IF(H13&gt;=$O$2,"TEORIJA OK","PAO")</f>
        <v>TEORIJA OK</v>
      </c>
      <c r="N13" s="19">
        <v>21</v>
      </c>
      <c r="O13" s="19">
        <v>32</v>
      </c>
      <c r="P13" s="19"/>
    </row>
    <row r="14" spans="1:22">
      <c r="A14" s="34" t="s">
        <v>9</v>
      </c>
      <c r="B14" s="34" t="s">
        <v>86</v>
      </c>
      <c r="C14" s="34" t="s">
        <v>87</v>
      </c>
      <c r="D14" s="18"/>
      <c r="E14" s="18"/>
      <c r="F14" s="18"/>
      <c r="G14" s="18"/>
      <c r="H14" s="18">
        <f t="shared" si="6"/>
        <v>23</v>
      </c>
      <c r="I14" s="18">
        <f t="shared" si="7"/>
        <v>18</v>
      </c>
      <c r="J14" s="38">
        <f>12/11*(H14+I14)</f>
        <v>44.727272727272727</v>
      </c>
      <c r="K14" s="21">
        <f t="shared" si="8"/>
        <v>5</v>
      </c>
      <c r="L14" t="str">
        <f t="shared" si="9"/>
        <v>PAO</v>
      </c>
      <c r="M14" s="23" t="str">
        <f>IF(H14&gt;=$O$2,"TEORIJA OK","PAO")</f>
        <v>TEORIJA OK</v>
      </c>
      <c r="N14" s="19">
        <v>23</v>
      </c>
      <c r="O14" s="19">
        <v>18</v>
      </c>
      <c r="P14" s="19">
        <f t="shared" ref="P14:P47" si="10">N14+O14</f>
        <v>41</v>
      </c>
    </row>
    <row r="15" spans="1:22">
      <c r="A15" s="34" t="s">
        <v>10</v>
      </c>
      <c r="B15" s="34" t="s">
        <v>88</v>
      </c>
      <c r="C15" s="34" t="s">
        <v>87</v>
      </c>
      <c r="D15" s="18"/>
      <c r="E15" s="18"/>
      <c r="F15" s="18"/>
      <c r="G15" s="18"/>
      <c r="H15" s="18"/>
      <c r="I15" s="18"/>
      <c r="J15" s="38"/>
      <c r="K15" s="21"/>
      <c r="M15" s="23"/>
      <c r="N15" s="19"/>
      <c r="O15" s="19"/>
      <c r="P15" s="19"/>
    </row>
    <row r="16" spans="1:22">
      <c r="A16" s="34" t="s">
        <v>89</v>
      </c>
      <c r="B16" s="34" t="s">
        <v>90</v>
      </c>
      <c r="C16" s="34" t="s">
        <v>91</v>
      </c>
      <c r="D16" s="18"/>
      <c r="E16" s="18"/>
      <c r="F16" s="18"/>
      <c r="G16" s="18"/>
      <c r="H16" s="18">
        <f t="shared" ref="H16" si="11">N16</f>
        <v>8</v>
      </c>
      <c r="I16" s="18">
        <f t="shared" ref="I16" si="12">O16</f>
        <v>0</v>
      </c>
      <c r="J16" s="38">
        <f>12/11*(H16+I16)</f>
        <v>8.7272727272727266</v>
      </c>
      <c r="K16" s="21">
        <f t="shared" ref="K16" si="13">IF(ISBLANK(J16),,IF(J16&gt;=90,10,IF(J16&gt;=80,9,IF(J16&gt;=70,8,IF(J16&gt;=60,7,IF(J16&gt;=50,6,5))))))</f>
        <v>5</v>
      </c>
      <c r="L16" t="str">
        <f>IF(J16&lt;=51,"PAO","&gt;=5.1")</f>
        <v>PAO</v>
      </c>
      <c r="M16" s="23" t="str">
        <f>IF(H16&gt;=$O$2,"TEORIJA OK","PAO")</f>
        <v>PAO</v>
      </c>
      <c r="N16" s="19">
        <v>8</v>
      </c>
      <c r="O16" s="19">
        <v>0</v>
      </c>
      <c r="P16" s="19"/>
    </row>
    <row r="17" spans="1:16">
      <c r="A17" s="34" t="s">
        <v>11</v>
      </c>
      <c r="B17" s="34" t="s">
        <v>92</v>
      </c>
      <c r="C17" s="34" t="s">
        <v>93</v>
      </c>
      <c r="D17" s="18"/>
      <c r="E17" s="18"/>
      <c r="F17" s="18"/>
      <c r="G17" s="18"/>
      <c r="H17" s="18"/>
      <c r="I17" s="18"/>
      <c r="J17" s="38"/>
      <c r="K17" s="21"/>
      <c r="M17" s="23"/>
      <c r="N17" s="19"/>
      <c r="O17" s="19"/>
      <c r="P17" s="19"/>
    </row>
    <row r="18" spans="1:16">
      <c r="A18" s="34" t="s">
        <v>94</v>
      </c>
      <c r="B18" s="34" t="s">
        <v>95</v>
      </c>
      <c r="C18" s="34" t="s">
        <v>96</v>
      </c>
      <c r="D18" s="18"/>
      <c r="E18" s="18"/>
      <c r="F18" s="18"/>
      <c r="G18" s="18"/>
      <c r="H18" s="18"/>
      <c r="I18" s="18"/>
      <c r="J18" s="38"/>
      <c r="K18" s="21"/>
      <c r="M18" s="23"/>
      <c r="N18" s="19"/>
      <c r="O18" s="19"/>
      <c r="P18" s="19"/>
    </row>
    <row r="19" spans="1:16">
      <c r="A19" s="34" t="s">
        <v>12</v>
      </c>
      <c r="B19" s="34" t="s">
        <v>97</v>
      </c>
      <c r="C19" s="34" t="s">
        <v>69</v>
      </c>
      <c r="D19" s="18"/>
      <c r="E19" s="18"/>
      <c r="F19" s="18"/>
      <c r="G19" s="18"/>
      <c r="H19" s="18"/>
      <c r="I19" s="18"/>
      <c r="J19" s="38"/>
      <c r="K19" s="21"/>
      <c r="M19" s="23"/>
      <c r="N19" s="19"/>
      <c r="O19" s="19"/>
      <c r="P19" s="19"/>
    </row>
    <row r="20" spans="1:16">
      <c r="A20" s="34" t="s">
        <v>98</v>
      </c>
      <c r="B20" s="34" t="s">
        <v>99</v>
      </c>
      <c r="C20" s="34" t="s">
        <v>100</v>
      </c>
      <c r="D20" s="18"/>
      <c r="E20" s="18"/>
      <c r="F20" s="18"/>
      <c r="G20" s="18"/>
      <c r="H20" s="18"/>
      <c r="I20" s="18"/>
      <c r="J20" s="38"/>
      <c r="K20" s="21"/>
      <c r="M20" s="23"/>
      <c r="N20" s="19"/>
      <c r="O20" s="19"/>
      <c r="P20" s="19">
        <f t="shared" si="10"/>
        <v>0</v>
      </c>
    </row>
    <row r="21" spans="1:16">
      <c r="A21" s="34" t="s">
        <v>13</v>
      </c>
      <c r="B21" s="34" t="s">
        <v>101</v>
      </c>
      <c r="C21" s="34" t="s">
        <v>102</v>
      </c>
      <c r="D21" s="18"/>
      <c r="E21" s="18"/>
      <c r="F21" s="18"/>
      <c r="G21" s="18"/>
      <c r="H21" s="18"/>
      <c r="I21" s="18"/>
      <c r="J21" s="38"/>
      <c r="K21" s="22"/>
      <c r="M21" s="23"/>
      <c r="N21" s="19"/>
      <c r="O21" s="19"/>
      <c r="P21" s="19"/>
    </row>
    <row r="22" spans="1:16">
      <c r="A22" s="34" t="s">
        <v>103</v>
      </c>
      <c r="B22" s="34" t="s">
        <v>104</v>
      </c>
      <c r="C22" s="34" t="s">
        <v>67</v>
      </c>
      <c r="D22" s="18"/>
      <c r="E22" s="18"/>
      <c r="F22" s="18"/>
      <c r="G22" s="18"/>
      <c r="H22" s="18">
        <f t="shared" ref="H22" si="14">N22</f>
        <v>25</v>
      </c>
      <c r="I22" s="18">
        <f t="shared" ref="I22" si="15">O22</f>
        <v>32</v>
      </c>
      <c r="J22" s="38">
        <f>12/11*(H22+I22)</f>
        <v>62.18181818181818</v>
      </c>
      <c r="K22" s="21">
        <f t="shared" ref="K22" si="16">IF(ISBLANK(J22),,IF(J22&gt;=90,10,IF(J22&gt;=80,9,IF(J22&gt;=70,8,IF(J22&gt;=60,7,IF(J22&gt;=50,6,5))))))</f>
        <v>7</v>
      </c>
      <c r="L22" t="str">
        <f>IF(J22&lt;=51,"PAO","&gt;=5.1")</f>
        <v>&gt;=5.1</v>
      </c>
      <c r="M22" s="23" t="str">
        <f>IF(H22&gt;=$O$2,"TEORIJA OK","PAO")</f>
        <v>TEORIJA OK</v>
      </c>
      <c r="N22" s="19">
        <v>25</v>
      </c>
      <c r="O22" s="19">
        <v>32</v>
      </c>
      <c r="P22" s="19"/>
    </row>
    <row r="23" spans="1:16">
      <c r="A23" s="34" t="s">
        <v>105</v>
      </c>
      <c r="B23" s="34" t="s">
        <v>106</v>
      </c>
      <c r="C23" s="34" t="s">
        <v>107</v>
      </c>
      <c r="D23" s="18"/>
      <c r="E23" s="18"/>
      <c r="F23" s="18"/>
      <c r="G23" s="18"/>
      <c r="H23" s="18"/>
      <c r="I23" s="18"/>
      <c r="J23" s="38"/>
      <c r="K23" s="21"/>
      <c r="M23" s="23"/>
      <c r="N23" s="19"/>
      <c r="O23" s="19"/>
      <c r="P23" s="19"/>
    </row>
    <row r="24" spans="1:16">
      <c r="A24" s="34" t="s">
        <v>14</v>
      </c>
      <c r="B24" s="34" t="s">
        <v>108</v>
      </c>
      <c r="C24" s="34" t="s">
        <v>109</v>
      </c>
      <c r="D24" s="18"/>
      <c r="E24" s="18"/>
      <c r="F24" s="18"/>
      <c r="G24" s="18"/>
      <c r="H24" s="18">
        <f t="shared" ref="H24" si="17">N24</f>
        <v>28</v>
      </c>
      <c r="I24" s="18">
        <f t="shared" ref="I24" si="18">O24</f>
        <v>22</v>
      </c>
      <c r="J24" s="38">
        <f>12/11*(H24+I24)</f>
        <v>54.54545454545454</v>
      </c>
      <c r="K24" s="21">
        <f t="shared" ref="K24" si="19">IF(ISBLANK(J24),,IF(J24&gt;=90,10,IF(J24&gt;=80,9,IF(J24&gt;=70,8,IF(J24&gt;=60,7,IF(J24&gt;=50,6,5))))))</f>
        <v>6</v>
      </c>
      <c r="L24" t="str">
        <f>IF(J24&lt;=51,"PAO","&gt;=5.1")</f>
        <v>&gt;=5.1</v>
      </c>
      <c r="M24" s="23" t="str">
        <f>IF(H24&gt;=$O$2,"TEORIJA OK","PAO")</f>
        <v>TEORIJA OK</v>
      </c>
      <c r="N24" s="19">
        <v>28</v>
      </c>
      <c r="O24" s="19">
        <v>22</v>
      </c>
      <c r="P24" s="19"/>
    </row>
    <row r="25" spans="1:16">
      <c r="A25" s="34" t="s">
        <v>15</v>
      </c>
      <c r="B25" s="34" t="s">
        <v>82</v>
      </c>
      <c r="C25" s="34" t="s">
        <v>110</v>
      </c>
      <c r="D25" s="18"/>
      <c r="E25" s="18"/>
      <c r="F25" s="18"/>
      <c r="G25" s="18"/>
      <c r="H25" s="18"/>
      <c r="I25" s="18"/>
      <c r="J25" s="38"/>
      <c r="K25" s="21"/>
      <c r="M25" s="23"/>
      <c r="N25" s="19"/>
      <c r="O25" s="19"/>
      <c r="P25" s="19">
        <f t="shared" si="10"/>
        <v>0</v>
      </c>
    </row>
    <row r="26" spans="1:16">
      <c r="A26" s="34" t="s">
        <v>111</v>
      </c>
      <c r="B26" s="34" t="s">
        <v>112</v>
      </c>
      <c r="C26" s="34" t="s">
        <v>113</v>
      </c>
      <c r="D26" s="18"/>
      <c r="E26" s="18"/>
      <c r="F26" s="18"/>
      <c r="G26" s="18"/>
      <c r="H26" s="18">
        <f t="shared" ref="H26:H36" si="20">N26</f>
        <v>17</v>
      </c>
      <c r="I26" s="18">
        <f t="shared" ref="I26:I36" si="21">O26</f>
        <v>28</v>
      </c>
      <c r="J26" s="38">
        <f t="shared" ref="J26:J27" si="22">12/11*(H26+I26)</f>
        <v>49.090909090909086</v>
      </c>
      <c r="K26" s="21">
        <f t="shared" ref="K26:K27" si="23">IF(ISBLANK(J26),,IF(J26&gt;=90,10,IF(J26&gt;=80,9,IF(J26&gt;=70,8,IF(J26&gt;=60,7,IF(J26&gt;=50,6,5))))))</f>
        <v>5</v>
      </c>
      <c r="L26" t="str">
        <f t="shared" ref="L26:L27" si="24">IF(J26&lt;=51,"PAO","&gt;=5.1")</f>
        <v>PAO</v>
      </c>
      <c r="M26" s="23" t="str">
        <f>IF(H26&gt;=$O$2,"TEORIJA OK","PAO")</f>
        <v>TEORIJA OK</v>
      </c>
      <c r="N26" s="19">
        <v>17</v>
      </c>
      <c r="O26" s="19">
        <v>28</v>
      </c>
      <c r="P26" s="19"/>
    </row>
    <row r="27" spans="1:16">
      <c r="A27" s="34" t="s">
        <v>16</v>
      </c>
      <c r="B27" s="34" t="s">
        <v>114</v>
      </c>
      <c r="C27" s="34" t="s">
        <v>115</v>
      </c>
      <c r="D27" s="18"/>
      <c r="E27" s="20"/>
      <c r="F27" s="18"/>
      <c r="G27" s="20"/>
      <c r="H27" s="18">
        <f t="shared" si="20"/>
        <v>17</v>
      </c>
      <c r="I27" s="18">
        <f t="shared" si="21"/>
        <v>38</v>
      </c>
      <c r="J27" s="38">
        <f t="shared" si="22"/>
        <v>59.999999999999993</v>
      </c>
      <c r="K27" s="21">
        <f t="shared" si="23"/>
        <v>7</v>
      </c>
      <c r="L27" t="str">
        <f t="shared" si="24"/>
        <v>&gt;=5.1</v>
      </c>
      <c r="M27" s="23" t="str">
        <f>IF(H27&gt;=$O$2,"TEORIJA OK","PAO")</f>
        <v>TEORIJA OK</v>
      </c>
      <c r="N27" s="19">
        <v>17</v>
      </c>
      <c r="O27" s="19">
        <v>38</v>
      </c>
      <c r="P27" s="19"/>
    </row>
    <row r="28" spans="1:16">
      <c r="A28" s="34" t="s">
        <v>17</v>
      </c>
      <c r="B28" s="34" t="s">
        <v>116</v>
      </c>
      <c r="C28" s="34" t="s">
        <v>117</v>
      </c>
      <c r="D28" s="18"/>
      <c r="E28" s="18"/>
      <c r="F28" s="18"/>
      <c r="G28" s="18"/>
      <c r="H28" s="18"/>
      <c r="I28" s="18"/>
      <c r="J28" s="38"/>
      <c r="K28" s="21"/>
      <c r="M28" s="23"/>
      <c r="N28" s="19"/>
      <c r="O28" s="19"/>
      <c r="P28" s="19">
        <f t="shared" si="10"/>
        <v>0</v>
      </c>
    </row>
    <row r="29" spans="1:16">
      <c r="A29" s="34" t="s">
        <v>18</v>
      </c>
      <c r="B29" s="34" t="s">
        <v>118</v>
      </c>
      <c r="C29" s="34" t="s">
        <v>96</v>
      </c>
      <c r="D29" s="18"/>
      <c r="E29" s="18"/>
      <c r="F29" s="18"/>
      <c r="G29" s="18"/>
      <c r="H29" s="18"/>
      <c r="I29" s="18"/>
      <c r="J29" s="38"/>
      <c r="K29" s="21"/>
      <c r="M29" s="23"/>
      <c r="N29" s="19"/>
      <c r="O29" s="19"/>
      <c r="P29" s="19"/>
    </row>
    <row r="30" spans="1:16">
      <c r="A30" s="34" t="s">
        <v>19</v>
      </c>
      <c r="B30" s="34" t="s">
        <v>119</v>
      </c>
      <c r="C30" s="34" t="s">
        <v>120</v>
      </c>
      <c r="D30" s="18"/>
      <c r="E30" s="18"/>
      <c r="F30" s="18"/>
      <c r="G30" s="18"/>
      <c r="H30" s="18">
        <f t="shared" ref="H30:H32" si="25">N30</f>
        <v>16</v>
      </c>
      <c r="I30" s="18">
        <f t="shared" ref="I30:I32" si="26">O30</f>
        <v>40</v>
      </c>
      <c r="J30" s="38">
        <f t="shared" ref="J30:J32" si="27">12/11*(H30+I30)</f>
        <v>61.090909090909086</v>
      </c>
      <c r="K30" s="21">
        <f t="shared" ref="K30:K32" si="28">IF(ISBLANK(J30),,IF(J30&gt;=90,10,IF(J30&gt;=80,9,IF(J30&gt;=70,8,IF(J30&gt;=60,7,IF(J30&gt;=50,6,5))))))</f>
        <v>7</v>
      </c>
      <c r="L30" t="str">
        <f t="shared" ref="L30:L32" si="29">IF(J30&lt;=51,"PAO","&gt;=5.1")</f>
        <v>&gt;=5.1</v>
      </c>
      <c r="M30" s="23" t="str">
        <f t="shared" ref="M30:M32" si="30">IF(H30&gt;=$O$2,"TEORIJA OK","PAO")</f>
        <v>TEORIJA OK</v>
      </c>
      <c r="N30" s="19">
        <v>16</v>
      </c>
      <c r="O30" s="19">
        <v>40</v>
      </c>
      <c r="P30" s="19"/>
    </row>
    <row r="31" spans="1:16">
      <c r="A31" s="34" t="s">
        <v>20</v>
      </c>
      <c r="B31" s="34" t="s">
        <v>121</v>
      </c>
      <c r="C31" s="34" t="s">
        <v>122</v>
      </c>
      <c r="D31" s="18"/>
      <c r="E31" s="20"/>
      <c r="F31" s="18"/>
      <c r="G31" s="20"/>
      <c r="H31" s="18">
        <f t="shared" si="25"/>
        <v>19</v>
      </c>
      <c r="I31" s="18">
        <f t="shared" si="26"/>
        <v>28</v>
      </c>
      <c r="J31" s="38">
        <f t="shared" si="27"/>
        <v>51.272727272727266</v>
      </c>
      <c r="K31" s="21">
        <f t="shared" si="28"/>
        <v>6</v>
      </c>
      <c r="L31" t="str">
        <f t="shared" si="29"/>
        <v>&gt;=5.1</v>
      </c>
      <c r="M31" s="23" t="str">
        <f t="shared" si="30"/>
        <v>TEORIJA OK</v>
      </c>
      <c r="N31" s="19">
        <v>19</v>
      </c>
      <c r="O31" s="19">
        <v>28</v>
      </c>
      <c r="P31" s="19"/>
    </row>
    <row r="32" spans="1:16">
      <c r="A32" s="34" t="s">
        <v>21</v>
      </c>
      <c r="B32" s="34" t="s">
        <v>119</v>
      </c>
      <c r="C32" s="34" t="s">
        <v>123</v>
      </c>
      <c r="D32" s="20"/>
      <c r="E32" s="20"/>
      <c r="F32" s="18"/>
      <c r="G32" s="20"/>
      <c r="H32" s="18">
        <f t="shared" si="25"/>
        <v>19</v>
      </c>
      <c r="I32" s="18">
        <f t="shared" si="26"/>
        <v>40</v>
      </c>
      <c r="J32" s="38">
        <f t="shared" si="27"/>
        <v>64.36363636363636</v>
      </c>
      <c r="K32" s="21">
        <f t="shared" si="28"/>
        <v>7</v>
      </c>
      <c r="L32" t="str">
        <f t="shared" si="29"/>
        <v>&gt;=5.1</v>
      </c>
      <c r="M32" s="23" t="str">
        <f t="shared" si="30"/>
        <v>TEORIJA OK</v>
      </c>
      <c r="N32" s="19">
        <v>19</v>
      </c>
      <c r="O32" s="19">
        <v>40</v>
      </c>
      <c r="P32" s="19"/>
    </row>
    <row r="33" spans="1:16">
      <c r="A33" s="34" t="s">
        <v>22</v>
      </c>
      <c r="B33" s="34" t="s">
        <v>124</v>
      </c>
      <c r="C33" s="34" t="s">
        <v>71</v>
      </c>
      <c r="D33" s="18"/>
      <c r="E33" s="18"/>
      <c r="F33" s="18"/>
      <c r="G33" s="18"/>
      <c r="H33" s="18"/>
      <c r="I33" s="18"/>
      <c r="J33" s="38"/>
      <c r="K33" s="21"/>
      <c r="M33" s="23"/>
      <c r="N33" s="19"/>
      <c r="O33" s="19"/>
      <c r="P33" s="19"/>
    </row>
    <row r="34" spans="1:16">
      <c r="A34" s="34" t="s">
        <v>23</v>
      </c>
      <c r="B34" s="34" t="s">
        <v>125</v>
      </c>
      <c r="C34" s="34" t="s">
        <v>126</v>
      </c>
      <c r="D34" s="18"/>
      <c r="E34" s="20"/>
      <c r="F34" s="18"/>
      <c r="G34" s="20"/>
      <c r="H34" s="18">
        <f t="shared" si="20"/>
        <v>8</v>
      </c>
      <c r="I34" s="18">
        <f t="shared" si="21"/>
        <v>15</v>
      </c>
      <c r="J34" s="38">
        <f t="shared" ref="J34:J36" si="31">12/11*(H34+I34)</f>
        <v>25.09090909090909</v>
      </c>
      <c r="K34" s="21">
        <f t="shared" ref="K34:K36" si="32">IF(ISBLANK(J34),,IF(J34&gt;=90,10,IF(J34&gt;=80,9,IF(J34&gt;=70,8,IF(J34&gt;=60,7,IF(J34&gt;=50,6,5))))))</f>
        <v>5</v>
      </c>
      <c r="L34" t="str">
        <f t="shared" ref="L34:L36" si="33">IF(J34&lt;=51,"PAO","&gt;=5.1")</f>
        <v>PAO</v>
      </c>
      <c r="M34" s="23" t="str">
        <f t="shared" ref="M34:M36" si="34">IF(H34&gt;=$O$2,"TEORIJA OK","PAO")</f>
        <v>PAO</v>
      </c>
      <c r="N34" s="19">
        <v>8</v>
      </c>
      <c r="O34" s="19">
        <v>15</v>
      </c>
      <c r="P34" s="19">
        <f t="shared" si="10"/>
        <v>23</v>
      </c>
    </row>
    <row r="35" spans="1:16">
      <c r="A35" s="34" t="s">
        <v>24</v>
      </c>
      <c r="B35" s="34" t="s">
        <v>121</v>
      </c>
      <c r="C35" s="34" t="s">
        <v>127</v>
      </c>
      <c r="D35" s="20"/>
      <c r="E35" s="20"/>
      <c r="F35" s="18"/>
      <c r="G35" s="20"/>
      <c r="H35" s="18">
        <f t="shared" si="20"/>
        <v>31</v>
      </c>
      <c r="I35" s="18">
        <f t="shared" si="21"/>
        <v>36</v>
      </c>
      <c r="J35" s="38">
        <f t="shared" si="31"/>
        <v>73.090909090909079</v>
      </c>
      <c r="K35" s="21">
        <f t="shared" si="32"/>
        <v>8</v>
      </c>
      <c r="L35" t="str">
        <f t="shared" si="33"/>
        <v>&gt;=5.1</v>
      </c>
      <c r="M35" s="23" t="str">
        <f t="shared" si="34"/>
        <v>TEORIJA OK</v>
      </c>
      <c r="N35" s="19">
        <v>31</v>
      </c>
      <c r="O35" s="19">
        <v>36</v>
      </c>
      <c r="P35" s="19">
        <f t="shared" si="10"/>
        <v>67</v>
      </c>
    </row>
    <row r="36" spans="1:16">
      <c r="A36" s="34" t="s">
        <v>25</v>
      </c>
      <c r="B36" s="34" t="s">
        <v>128</v>
      </c>
      <c r="C36" s="34" t="s">
        <v>129</v>
      </c>
      <c r="D36" s="18"/>
      <c r="E36" s="20"/>
      <c r="F36" s="18"/>
      <c r="G36" s="20"/>
      <c r="H36" s="18">
        <f t="shared" si="20"/>
        <v>17</v>
      </c>
      <c r="I36" s="18">
        <f t="shared" si="21"/>
        <v>40</v>
      </c>
      <c r="J36" s="38">
        <f t="shared" si="31"/>
        <v>62.18181818181818</v>
      </c>
      <c r="K36" s="21">
        <f t="shared" si="32"/>
        <v>7</v>
      </c>
      <c r="L36" t="str">
        <f t="shared" si="33"/>
        <v>&gt;=5.1</v>
      </c>
      <c r="M36" s="23" t="str">
        <f t="shared" si="34"/>
        <v>TEORIJA OK</v>
      </c>
      <c r="N36" s="19">
        <v>17</v>
      </c>
      <c r="O36" s="19">
        <v>40</v>
      </c>
      <c r="P36" s="19"/>
    </row>
    <row r="37" spans="1:16">
      <c r="A37" s="34" t="s">
        <v>26</v>
      </c>
      <c r="B37" s="34" t="s">
        <v>130</v>
      </c>
      <c r="C37" s="34" t="s">
        <v>131</v>
      </c>
      <c r="D37" s="18"/>
      <c r="E37" s="18"/>
      <c r="F37" s="18"/>
      <c r="G37" s="18"/>
      <c r="H37" s="18"/>
      <c r="I37" s="18"/>
      <c r="J37" s="38"/>
      <c r="K37" s="21"/>
      <c r="M37" s="23"/>
      <c r="N37" s="19"/>
      <c r="O37" s="19"/>
      <c r="P37" s="19"/>
    </row>
    <row r="38" spans="1:16">
      <c r="A38" s="34" t="s">
        <v>27</v>
      </c>
      <c r="B38" s="34" t="s">
        <v>132</v>
      </c>
      <c r="C38" s="34" t="s">
        <v>133</v>
      </c>
      <c r="D38" s="18">
        <f>34/2</f>
        <v>17</v>
      </c>
      <c r="E38" s="18">
        <f>49/2</f>
        <v>24.5</v>
      </c>
      <c r="F38" s="37">
        <v>9</v>
      </c>
      <c r="G38" s="37">
        <v>30</v>
      </c>
      <c r="H38" s="18">
        <f>D38+F38</f>
        <v>26</v>
      </c>
      <c r="I38" s="18">
        <f>E38+G38</f>
        <v>54.5</v>
      </c>
      <c r="J38" s="38">
        <f t="shared" ref="J38:J39" si="35">12/11*(H38+I38)</f>
        <v>87.818181818181813</v>
      </c>
      <c r="K38" s="21">
        <f t="shared" ref="K38:K39" si="36">IF(ISBLANK(J38),,IF(J38&gt;=90,10,IF(J38&gt;=80,9,IF(J38&gt;=70,8,IF(J38&gt;=60,7,IF(J38&gt;=50,6,5))))))</f>
        <v>9</v>
      </c>
      <c r="L38" t="str">
        <f t="shared" ref="L38:L39" si="37">IF(J38&lt;=51,"PAO","&gt;=5.1")</f>
        <v>&gt;=5.1</v>
      </c>
      <c r="M38" s="23" t="str">
        <f t="shared" ref="M38:M39" si="38">IF(H38&gt;=$O$2,"TEORIJA OK","PAO")</f>
        <v>TEORIJA OK</v>
      </c>
      <c r="N38" s="19"/>
      <c r="O38" s="19"/>
      <c r="P38" s="19"/>
    </row>
    <row r="39" spans="1:16">
      <c r="A39" s="34" t="s">
        <v>134</v>
      </c>
      <c r="B39" s="34" t="s">
        <v>135</v>
      </c>
      <c r="C39" s="34" t="s">
        <v>136</v>
      </c>
      <c r="D39" s="18"/>
      <c r="E39" s="20"/>
      <c r="F39" s="18"/>
      <c r="G39" s="20"/>
      <c r="H39" s="18">
        <f t="shared" ref="H39" si="39">N39</f>
        <v>25</v>
      </c>
      <c r="I39" s="18">
        <f t="shared" ref="I39" si="40">O39</f>
        <v>40</v>
      </c>
      <c r="J39" s="38">
        <f t="shared" si="35"/>
        <v>70.909090909090907</v>
      </c>
      <c r="K39" s="21">
        <f t="shared" si="36"/>
        <v>8</v>
      </c>
      <c r="L39" t="str">
        <f t="shared" si="37"/>
        <v>&gt;=5.1</v>
      </c>
      <c r="M39" s="23" t="str">
        <f t="shared" si="38"/>
        <v>TEORIJA OK</v>
      </c>
      <c r="N39" s="19">
        <v>25</v>
      </c>
      <c r="O39" s="19">
        <v>40</v>
      </c>
      <c r="P39" s="19"/>
    </row>
    <row r="40" spans="1:16">
      <c r="A40" s="34" t="s">
        <v>28</v>
      </c>
      <c r="B40" s="34" t="s">
        <v>137</v>
      </c>
      <c r="C40" s="34" t="s">
        <v>113</v>
      </c>
      <c r="D40" s="18"/>
      <c r="E40" s="18"/>
      <c r="F40" s="18"/>
      <c r="G40" s="18"/>
      <c r="H40" s="18"/>
      <c r="I40" s="18"/>
      <c r="J40" s="38"/>
      <c r="K40" s="21"/>
      <c r="M40" s="23"/>
      <c r="N40" s="19"/>
      <c r="O40" s="19"/>
      <c r="P40" s="19"/>
    </row>
    <row r="41" spans="1:16">
      <c r="A41" s="34" t="s">
        <v>29</v>
      </c>
      <c r="B41" s="34" t="s">
        <v>138</v>
      </c>
      <c r="C41" s="34" t="s">
        <v>139</v>
      </c>
      <c r="D41" s="18"/>
      <c r="E41" s="18"/>
      <c r="F41" s="18"/>
      <c r="G41" s="18"/>
      <c r="H41" s="18"/>
      <c r="I41" s="18"/>
      <c r="J41" s="38"/>
      <c r="K41" s="21"/>
      <c r="M41" s="23"/>
      <c r="N41" s="19"/>
      <c r="O41" s="19"/>
      <c r="P41" s="19"/>
    </row>
    <row r="42" spans="1:16">
      <c r="A42" s="34" t="s">
        <v>30</v>
      </c>
      <c r="B42" s="34" t="s">
        <v>140</v>
      </c>
      <c r="C42" s="34" t="s">
        <v>120</v>
      </c>
      <c r="D42" s="18">
        <f>16/2</f>
        <v>8</v>
      </c>
      <c r="E42" s="18">
        <f>41/2</f>
        <v>20.5</v>
      </c>
      <c r="F42" s="37">
        <v>9</v>
      </c>
      <c r="G42" s="37">
        <v>15</v>
      </c>
      <c r="H42" s="18">
        <f>D42+F42</f>
        <v>17</v>
      </c>
      <c r="I42" s="18">
        <f>E42+G42</f>
        <v>35.5</v>
      </c>
      <c r="J42" s="38">
        <f>12/11*(H42+I42)</f>
        <v>57.272727272727266</v>
      </c>
      <c r="K42" s="21">
        <f t="shared" ref="K42" si="41">IF(ISBLANK(J42),,IF(J42&gt;=90,10,IF(J42&gt;=80,9,IF(J42&gt;=70,8,IF(J42&gt;=60,7,IF(J42&gt;=50,6,5))))))</f>
        <v>6</v>
      </c>
      <c r="L42" t="str">
        <f>IF(J42&lt;=51,"PAO","&gt;=5.1")</f>
        <v>&gt;=5.1</v>
      </c>
      <c r="M42" s="23" t="str">
        <f>IF(H42&gt;=$O$2,"TEORIJA OK","PAO")</f>
        <v>TEORIJA OK</v>
      </c>
      <c r="N42" s="19"/>
      <c r="O42" s="19"/>
      <c r="P42" s="19"/>
    </row>
    <row r="43" spans="1:16">
      <c r="A43" s="34" t="s">
        <v>31</v>
      </c>
      <c r="B43" s="34" t="s">
        <v>135</v>
      </c>
      <c r="C43" s="34" t="s">
        <v>74</v>
      </c>
      <c r="D43" s="18"/>
      <c r="E43" s="18"/>
      <c r="F43" s="18"/>
      <c r="G43" s="18"/>
      <c r="H43" s="18"/>
      <c r="I43" s="18"/>
      <c r="J43" s="38"/>
      <c r="K43" s="21"/>
      <c r="M43" s="23"/>
      <c r="N43" s="19"/>
      <c r="O43" s="19"/>
      <c r="P43" s="19"/>
    </row>
    <row r="44" spans="1:16">
      <c r="A44" s="34" t="s">
        <v>32</v>
      </c>
      <c r="B44" s="34" t="s">
        <v>141</v>
      </c>
      <c r="C44" s="34" t="s">
        <v>142</v>
      </c>
      <c r="D44" s="18"/>
      <c r="E44" s="18"/>
      <c r="F44" s="18"/>
      <c r="G44" s="18"/>
      <c r="H44" s="18">
        <f t="shared" ref="H44" si="42">N44</f>
        <v>8</v>
      </c>
      <c r="I44" s="18">
        <f t="shared" ref="I44" si="43">O44</f>
        <v>6</v>
      </c>
      <c r="J44" s="38">
        <f>12/11*(H44+I44)</f>
        <v>15.272727272727272</v>
      </c>
      <c r="K44" s="21">
        <f t="shared" ref="K44" si="44">IF(ISBLANK(J44),,IF(J44&gt;=90,10,IF(J44&gt;=80,9,IF(J44&gt;=70,8,IF(J44&gt;=60,7,IF(J44&gt;=50,6,5))))))</f>
        <v>5</v>
      </c>
      <c r="L44" t="str">
        <f>IF(J44&lt;=51,"PAO","&gt;=5.1")</f>
        <v>PAO</v>
      </c>
      <c r="M44" s="23" t="str">
        <f>IF(H44&gt;=$O$2,"TEORIJA OK","PAO")</f>
        <v>PAO</v>
      </c>
      <c r="N44" s="19">
        <v>8</v>
      </c>
      <c r="O44" s="19">
        <v>6</v>
      </c>
      <c r="P44" s="19"/>
    </row>
    <row r="45" spans="1:16">
      <c r="A45" s="34" t="s">
        <v>33</v>
      </c>
      <c r="B45" s="34" t="s">
        <v>116</v>
      </c>
      <c r="C45" s="34" t="s">
        <v>143</v>
      </c>
      <c r="D45" s="18"/>
      <c r="E45" s="18"/>
      <c r="F45" s="18"/>
      <c r="G45" s="18"/>
      <c r="H45" s="18"/>
      <c r="I45" s="18"/>
      <c r="J45" s="38"/>
      <c r="K45" s="21"/>
      <c r="M45" s="23"/>
      <c r="N45" s="19"/>
      <c r="O45" s="19"/>
      <c r="P45" s="19"/>
    </row>
    <row r="46" spans="1:16">
      <c r="A46" s="34" t="s">
        <v>57</v>
      </c>
      <c r="B46" s="34" t="s">
        <v>144</v>
      </c>
      <c r="C46" s="34" t="s">
        <v>145</v>
      </c>
      <c r="D46" s="18"/>
      <c r="E46" s="18"/>
      <c r="F46" s="18"/>
      <c r="G46" s="18"/>
      <c r="H46" s="18"/>
      <c r="I46" s="18"/>
      <c r="J46" s="38"/>
      <c r="K46" s="21"/>
      <c r="M46" s="23"/>
      <c r="N46" s="19"/>
      <c r="O46" s="19"/>
      <c r="P46" s="19">
        <f t="shared" si="10"/>
        <v>0</v>
      </c>
    </row>
    <row r="47" spans="1:16">
      <c r="A47" s="34" t="s">
        <v>34</v>
      </c>
      <c r="B47" s="34" t="s">
        <v>146</v>
      </c>
      <c r="C47" s="34" t="s">
        <v>147</v>
      </c>
      <c r="D47" s="18"/>
      <c r="E47" s="18"/>
      <c r="F47" s="18"/>
      <c r="G47" s="18"/>
      <c r="H47" s="18"/>
      <c r="I47" s="18"/>
      <c r="J47" s="38"/>
      <c r="K47" s="21"/>
      <c r="M47" s="23"/>
      <c r="N47" s="19"/>
      <c r="O47" s="19"/>
      <c r="P47" s="19">
        <f t="shared" si="10"/>
        <v>0</v>
      </c>
    </row>
    <row r="48" spans="1:16">
      <c r="A48" s="34" t="s">
        <v>35</v>
      </c>
      <c r="B48" s="34" t="s">
        <v>148</v>
      </c>
      <c r="C48" s="34" t="s">
        <v>149</v>
      </c>
      <c r="D48" s="18"/>
      <c r="E48" s="18"/>
      <c r="F48" s="18"/>
      <c r="G48" s="18"/>
      <c r="H48" s="18">
        <f t="shared" ref="H48:H50" si="45">N48</f>
        <v>21</v>
      </c>
      <c r="I48" s="18">
        <f t="shared" ref="I48:I50" si="46">O48</f>
        <v>12</v>
      </c>
      <c r="J48" s="38">
        <f t="shared" ref="J48:J50" si="47">12/11*(H48+I48)</f>
        <v>36</v>
      </c>
      <c r="K48" s="21">
        <f t="shared" ref="K48:K50" si="48">IF(ISBLANK(J48),,IF(J48&gt;=90,10,IF(J48&gt;=80,9,IF(J48&gt;=70,8,IF(J48&gt;=60,7,IF(J48&gt;=50,6,5))))))</f>
        <v>5</v>
      </c>
      <c r="L48" t="str">
        <f t="shared" ref="L48:L50" si="49">IF(J48&lt;=51,"PAO","&gt;=5.1")</f>
        <v>PAO</v>
      </c>
      <c r="M48" s="23" t="str">
        <f t="shared" ref="M48:M50" si="50">IF(H48&gt;=$O$2,"TEORIJA OK","PAO")</f>
        <v>TEORIJA OK</v>
      </c>
      <c r="N48" s="19">
        <v>21</v>
      </c>
      <c r="O48" s="19">
        <v>12</v>
      </c>
      <c r="P48" s="19"/>
    </row>
    <row r="49" spans="1:16">
      <c r="A49" s="34" t="s">
        <v>36</v>
      </c>
      <c r="B49" s="34" t="s">
        <v>150</v>
      </c>
      <c r="C49" s="34" t="s">
        <v>151</v>
      </c>
      <c r="D49" s="18"/>
      <c r="E49" s="18"/>
      <c r="F49" s="18"/>
      <c r="G49" s="18"/>
      <c r="H49" s="18">
        <f t="shared" si="45"/>
        <v>23</v>
      </c>
      <c r="I49" s="18">
        <f t="shared" si="46"/>
        <v>44</v>
      </c>
      <c r="J49" s="38">
        <f t="shared" si="47"/>
        <v>73.090909090909079</v>
      </c>
      <c r="K49" s="21">
        <f t="shared" si="48"/>
        <v>8</v>
      </c>
      <c r="L49" t="str">
        <f t="shared" si="49"/>
        <v>&gt;=5.1</v>
      </c>
      <c r="M49" s="23" t="str">
        <f t="shared" si="50"/>
        <v>TEORIJA OK</v>
      </c>
      <c r="N49" s="19">
        <v>23</v>
      </c>
      <c r="O49" s="19">
        <v>44</v>
      </c>
      <c r="P49" s="19"/>
    </row>
    <row r="50" spans="1:16">
      <c r="A50" s="34" t="s">
        <v>37</v>
      </c>
      <c r="B50" s="34" t="s">
        <v>119</v>
      </c>
      <c r="C50" s="34" t="s">
        <v>152</v>
      </c>
      <c r="D50" s="18"/>
      <c r="E50" s="18"/>
      <c r="F50" s="18"/>
      <c r="G50" s="18"/>
      <c r="H50" s="18">
        <f t="shared" si="45"/>
        <v>18</v>
      </c>
      <c r="I50" s="18">
        <f t="shared" si="46"/>
        <v>30</v>
      </c>
      <c r="J50" s="38">
        <f t="shared" si="47"/>
        <v>52.36363636363636</v>
      </c>
      <c r="K50" s="21">
        <f t="shared" si="48"/>
        <v>6</v>
      </c>
      <c r="L50" t="str">
        <f t="shared" si="49"/>
        <v>&gt;=5.1</v>
      </c>
      <c r="M50" s="23" t="str">
        <f t="shared" si="50"/>
        <v>TEORIJA OK</v>
      </c>
      <c r="N50" s="19">
        <v>18</v>
      </c>
      <c r="O50" s="19">
        <v>30</v>
      </c>
      <c r="P50" s="19"/>
    </row>
    <row r="51" spans="1:16">
      <c r="A51" s="6"/>
      <c r="B51" s="6"/>
      <c r="C51" s="6"/>
      <c r="D51" s="18"/>
      <c r="E51" s="18"/>
      <c r="F51" s="18"/>
      <c r="G51" s="18"/>
      <c r="H51" s="18"/>
      <c r="I51" s="18"/>
      <c r="J51" s="20"/>
      <c r="K51" s="28"/>
      <c r="L51" s="36"/>
      <c r="M51" s="25"/>
      <c r="N51" s="25"/>
      <c r="O51" s="25"/>
      <c r="P51" s="19"/>
    </row>
    <row r="52" spans="1:16">
      <c r="A52" s="6"/>
      <c r="B52" s="6"/>
      <c r="C52" s="6"/>
      <c r="D52" s="18"/>
      <c r="E52" s="18"/>
      <c r="F52" s="18"/>
      <c r="G52" s="18"/>
      <c r="H52" s="18"/>
      <c r="I52" s="18"/>
      <c r="J52" s="20"/>
      <c r="K52" s="28"/>
      <c r="L52" s="36"/>
      <c r="M52" s="25"/>
      <c r="N52" s="25"/>
      <c r="O52" s="25"/>
      <c r="P52" s="19"/>
    </row>
    <row r="53" spans="1:16">
      <c r="A53" s="6"/>
      <c r="B53" s="6"/>
      <c r="C53" s="6"/>
      <c r="D53" s="18"/>
      <c r="E53" s="18"/>
      <c r="F53" s="18"/>
      <c r="G53" s="18"/>
      <c r="H53" s="18"/>
      <c r="I53" s="18"/>
      <c r="J53" s="20"/>
      <c r="K53" s="28"/>
      <c r="L53" s="36"/>
      <c r="M53" s="25"/>
      <c r="N53" s="25"/>
      <c r="O53" s="25"/>
      <c r="P53" s="19"/>
    </row>
    <row r="54" spans="1:16">
      <c r="A54" s="6"/>
      <c r="B54" s="6"/>
      <c r="C54" s="6"/>
      <c r="D54" s="18"/>
      <c r="E54" s="18"/>
      <c r="F54" s="18"/>
      <c r="G54" s="18"/>
      <c r="H54" s="18"/>
      <c r="I54" s="18"/>
      <c r="J54" s="20"/>
      <c r="K54" s="28"/>
      <c r="L54" s="36"/>
      <c r="M54" s="25"/>
      <c r="N54" s="25"/>
      <c r="O54" s="25"/>
      <c r="P54" s="19"/>
    </row>
    <row r="55" spans="1:16">
      <c r="A55" s="6"/>
      <c r="B55" s="6"/>
      <c r="C55" s="6"/>
      <c r="D55" s="18"/>
      <c r="E55" s="18"/>
      <c r="F55" s="18"/>
      <c r="G55" s="18"/>
      <c r="H55" s="18"/>
      <c r="I55" s="18"/>
      <c r="J55" s="20"/>
      <c r="K55" s="29"/>
      <c r="L55" s="36"/>
      <c r="M55" s="25"/>
      <c r="N55" s="25"/>
      <c r="O55" s="25"/>
      <c r="P55" s="19"/>
    </row>
    <row r="56" spans="1:16">
      <c r="A56" s="6"/>
      <c r="B56" s="6"/>
      <c r="C56" s="6"/>
      <c r="D56" s="18"/>
      <c r="E56" s="18"/>
      <c r="F56" s="18"/>
      <c r="G56" s="18"/>
      <c r="H56" s="18"/>
      <c r="I56" s="18"/>
      <c r="J56" s="20"/>
      <c r="K56" s="28"/>
      <c r="L56" s="36"/>
      <c r="M56" s="25"/>
      <c r="N56" s="25"/>
      <c r="O56" s="25"/>
      <c r="P56" s="19"/>
    </row>
    <row r="57" spans="1:16">
      <c r="A57" s="6"/>
      <c r="B57" s="6"/>
      <c r="C57" s="6"/>
      <c r="D57" s="18"/>
      <c r="E57" s="18"/>
      <c r="F57" s="18"/>
      <c r="G57" s="18"/>
      <c r="H57" s="18"/>
      <c r="I57" s="18"/>
      <c r="J57" s="20"/>
      <c r="K57" s="28"/>
      <c r="L57" s="36"/>
      <c r="M57" s="25"/>
      <c r="N57" s="25"/>
      <c r="O57" s="25"/>
      <c r="P57" s="19"/>
    </row>
    <row r="58" spans="1:16">
      <c r="A58" s="6"/>
      <c r="B58" s="6"/>
      <c r="C58" s="6"/>
      <c r="D58" s="18"/>
      <c r="E58" s="18"/>
      <c r="F58" s="18"/>
      <c r="G58" s="18"/>
      <c r="H58" s="18"/>
      <c r="I58" s="18"/>
      <c r="J58" s="20"/>
      <c r="K58" s="28"/>
      <c r="L58" s="36"/>
      <c r="M58" s="25"/>
      <c r="N58" s="25"/>
      <c r="O58" s="25"/>
      <c r="P58" s="19"/>
    </row>
    <row r="59" spans="1:16">
      <c r="A59" s="6"/>
      <c r="B59" s="6"/>
      <c r="C59" s="6"/>
      <c r="D59" s="18"/>
      <c r="E59" s="18"/>
      <c r="F59" s="18"/>
      <c r="G59" s="18"/>
      <c r="H59" s="18"/>
      <c r="I59" s="18"/>
      <c r="J59" s="20"/>
      <c r="K59" s="28"/>
      <c r="L59" s="36"/>
      <c r="M59" s="25"/>
      <c r="N59" s="25"/>
      <c r="O59" s="25"/>
      <c r="P59" s="19"/>
    </row>
    <row r="60" spans="1:16">
      <c r="A60" s="6"/>
      <c r="B60" s="6"/>
      <c r="C60" s="6"/>
      <c r="D60" s="18"/>
      <c r="E60" s="18"/>
      <c r="F60" s="18"/>
      <c r="G60" s="18"/>
      <c r="H60" s="18"/>
      <c r="I60" s="18"/>
      <c r="J60" s="20"/>
      <c r="K60" s="28"/>
      <c r="L60" s="36"/>
      <c r="M60" s="25"/>
      <c r="N60" s="25"/>
      <c r="O60" s="25"/>
      <c r="P60" s="19"/>
    </row>
    <row r="61" spans="1:16">
      <c r="A61" s="6"/>
      <c r="B61" s="6"/>
      <c r="C61" s="6"/>
      <c r="D61" s="18"/>
      <c r="E61" s="18"/>
      <c r="F61" s="18"/>
      <c r="G61" s="18"/>
      <c r="H61" s="18"/>
      <c r="I61" s="18"/>
      <c r="J61" s="20"/>
      <c r="K61" s="28"/>
      <c r="L61" s="36"/>
      <c r="M61" s="25"/>
      <c r="N61" s="25"/>
      <c r="O61" s="25"/>
      <c r="P61" s="19"/>
    </row>
    <row r="62" spans="1:16">
      <c r="A62" s="6"/>
      <c r="B62" s="6"/>
      <c r="C62" s="6"/>
      <c r="D62" s="18"/>
      <c r="E62" s="18"/>
      <c r="F62" s="18"/>
      <c r="G62" s="18"/>
      <c r="H62" s="18"/>
      <c r="I62" s="18"/>
      <c r="J62" s="20"/>
      <c r="K62" s="29"/>
      <c r="L62" s="36"/>
      <c r="M62" s="25"/>
      <c r="N62" s="25"/>
      <c r="O62" s="25"/>
      <c r="P62" s="19"/>
    </row>
    <row r="63" spans="1:16">
      <c r="A63" s="6"/>
      <c r="B63" s="6"/>
      <c r="C63" s="6"/>
      <c r="D63" s="18"/>
      <c r="E63" s="18"/>
      <c r="F63" s="18"/>
      <c r="G63" s="18"/>
      <c r="H63" s="18"/>
      <c r="I63" s="18"/>
      <c r="J63" s="20"/>
      <c r="K63" s="28"/>
      <c r="L63" s="36"/>
      <c r="M63" s="25"/>
      <c r="N63" s="25"/>
      <c r="O63" s="25"/>
      <c r="P63" s="19"/>
    </row>
    <row r="64" spans="1:16">
      <c r="A64" s="6"/>
      <c r="B64" s="6"/>
      <c r="C64" s="6"/>
      <c r="D64" s="18"/>
      <c r="E64" s="18"/>
      <c r="F64" s="18"/>
      <c r="G64" s="18"/>
      <c r="H64" s="18"/>
      <c r="I64" s="18"/>
      <c r="J64" s="20"/>
      <c r="K64" s="28"/>
      <c r="L64" s="36"/>
      <c r="M64" s="25"/>
      <c r="N64" s="25"/>
      <c r="O64" s="25"/>
      <c r="P64" s="19"/>
    </row>
    <row r="65" spans="1:16">
      <c r="A65" s="6"/>
      <c r="B65" s="6"/>
      <c r="C65" s="6"/>
      <c r="D65" s="18"/>
      <c r="E65" s="18"/>
      <c r="F65" s="18"/>
      <c r="G65" s="18"/>
      <c r="H65" s="18"/>
      <c r="I65" s="18"/>
      <c r="J65" s="20"/>
      <c r="K65" s="28"/>
      <c r="L65" s="36"/>
      <c r="M65" s="25"/>
      <c r="N65" s="25"/>
      <c r="O65" s="25"/>
      <c r="P65" s="19"/>
    </row>
    <row r="66" spans="1:16">
      <c r="A66" s="6"/>
      <c r="B66" s="6"/>
      <c r="C66" s="6"/>
      <c r="D66" s="18"/>
      <c r="E66" s="18"/>
      <c r="F66" s="18"/>
      <c r="G66" s="18"/>
      <c r="H66" s="18"/>
      <c r="I66" s="18"/>
      <c r="J66" s="20"/>
      <c r="K66" s="28"/>
      <c r="L66" s="36"/>
      <c r="M66" s="25"/>
      <c r="N66" s="25"/>
      <c r="O66" s="25"/>
      <c r="P66" s="19"/>
    </row>
    <row r="67" spans="1:16">
      <c r="A67" s="6"/>
      <c r="B67" s="6"/>
      <c r="C67" s="6"/>
      <c r="D67" s="18"/>
      <c r="E67" s="18"/>
      <c r="F67" s="18"/>
      <c r="G67" s="18"/>
      <c r="H67" s="18"/>
      <c r="I67" s="18"/>
      <c r="J67" s="20"/>
      <c r="K67" s="28"/>
      <c r="L67" s="36"/>
      <c r="M67" s="25"/>
      <c r="N67" s="25"/>
      <c r="O67" s="25"/>
      <c r="P67" s="19"/>
    </row>
    <row r="68" spans="1:16">
      <c r="A68" s="6"/>
      <c r="B68" s="6"/>
      <c r="C68" s="6"/>
      <c r="D68" s="18"/>
      <c r="E68" s="18"/>
      <c r="F68" s="18"/>
      <c r="G68" s="18"/>
      <c r="H68" s="18"/>
      <c r="I68" s="18"/>
      <c r="J68" s="20"/>
      <c r="K68" s="28"/>
      <c r="L68" s="36"/>
      <c r="M68" s="25"/>
      <c r="N68" s="25"/>
      <c r="O68" s="25"/>
      <c r="P68" s="19"/>
    </row>
    <row r="69" spans="1:16">
      <c r="A69" s="6"/>
      <c r="B69" s="6"/>
      <c r="C69" s="6"/>
      <c r="D69" s="18"/>
      <c r="E69" s="18"/>
      <c r="F69" s="18"/>
      <c r="G69" s="18"/>
      <c r="H69" s="18"/>
      <c r="I69" s="18"/>
      <c r="J69" s="20"/>
      <c r="K69" s="28"/>
      <c r="L69" s="36"/>
      <c r="M69" s="25"/>
      <c r="N69" s="25"/>
      <c r="O69" s="25"/>
      <c r="P69" s="19"/>
    </row>
    <row r="70" spans="1:16">
      <c r="A70" s="6"/>
      <c r="B70" s="6"/>
      <c r="C70" s="6"/>
      <c r="D70" s="18"/>
      <c r="E70" s="18"/>
      <c r="F70" s="18"/>
      <c r="G70" s="18"/>
      <c r="H70" s="18"/>
      <c r="I70" s="18"/>
      <c r="J70" s="20"/>
      <c r="K70" s="28"/>
      <c r="L70" s="36"/>
      <c r="M70" s="25"/>
      <c r="N70" s="25"/>
      <c r="O70" s="25"/>
      <c r="P70" s="19"/>
    </row>
    <row r="71" spans="1:16">
      <c r="A71" s="6"/>
      <c r="B71" s="6"/>
      <c r="C71" s="6"/>
      <c r="D71" s="18"/>
      <c r="E71" s="18"/>
      <c r="F71" s="18"/>
      <c r="G71" s="18"/>
      <c r="H71" s="18"/>
      <c r="I71" s="18"/>
      <c r="J71" s="20"/>
      <c r="K71" s="28"/>
      <c r="L71" s="36"/>
      <c r="M71" s="25"/>
      <c r="N71" s="25"/>
      <c r="O71" s="25"/>
      <c r="P71" s="19"/>
    </row>
    <row r="72" spans="1:16">
      <c r="A72" s="6"/>
      <c r="B72" s="6"/>
      <c r="C72" s="6"/>
      <c r="D72" s="18"/>
      <c r="E72" s="18"/>
      <c r="F72" s="18"/>
      <c r="G72" s="18"/>
      <c r="H72" s="18"/>
      <c r="I72" s="18"/>
      <c r="J72" s="20"/>
      <c r="K72" s="28"/>
      <c r="L72" s="36"/>
      <c r="M72" s="25"/>
      <c r="N72" s="25"/>
      <c r="O72" s="25"/>
      <c r="P72" s="19"/>
    </row>
    <row r="73" spans="1:16">
      <c r="A73" s="6"/>
      <c r="B73" s="6"/>
      <c r="C73" s="6"/>
      <c r="D73" s="18"/>
      <c r="E73" s="18"/>
      <c r="F73" s="18"/>
      <c r="G73" s="18"/>
      <c r="H73" s="18"/>
      <c r="I73" s="18"/>
      <c r="J73" s="20"/>
      <c r="K73" s="29"/>
      <c r="L73" s="36"/>
      <c r="M73" s="25"/>
      <c r="N73" s="25"/>
      <c r="O73" s="25"/>
      <c r="P73" s="19"/>
    </row>
    <row r="74" spans="1:16">
      <c r="A74" s="6"/>
      <c r="B74" s="6"/>
      <c r="C74" s="6"/>
      <c r="D74" s="18"/>
      <c r="E74" s="18"/>
      <c r="F74" s="18"/>
      <c r="G74" s="18"/>
      <c r="H74" s="18"/>
      <c r="I74" s="18"/>
      <c r="J74" s="20"/>
      <c r="K74" s="28"/>
      <c r="L74" s="36"/>
      <c r="M74" s="25"/>
      <c r="N74" s="25"/>
      <c r="O74" s="25"/>
      <c r="P74" s="19"/>
    </row>
    <row r="75" spans="1:16">
      <c r="A75" s="6"/>
      <c r="B75" s="6"/>
      <c r="C75" s="6"/>
      <c r="D75" s="18"/>
      <c r="E75" s="18"/>
      <c r="F75" s="18"/>
      <c r="G75" s="18"/>
      <c r="H75" s="18"/>
      <c r="I75" s="18"/>
      <c r="J75" s="20"/>
      <c r="K75" s="28"/>
      <c r="L75" s="36"/>
      <c r="M75" s="25"/>
      <c r="N75" s="25"/>
      <c r="O75" s="25"/>
      <c r="P75" s="19"/>
    </row>
    <row r="76" spans="1:16">
      <c r="A76" s="6"/>
      <c r="B76" s="6"/>
      <c r="C76" s="6"/>
      <c r="D76" s="18"/>
      <c r="E76" s="18"/>
      <c r="F76" s="18"/>
      <c r="G76" s="18"/>
      <c r="H76" s="18"/>
      <c r="I76" s="18"/>
      <c r="J76" s="20"/>
      <c r="K76" s="28"/>
      <c r="L76" s="36"/>
      <c r="M76" s="25"/>
      <c r="N76" s="25"/>
      <c r="O76" s="25"/>
      <c r="P76" s="19"/>
    </row>
    <row r="77" spans="1:16">
      <c r="A77" s="6"/>
      <c r="B77" s="6"/>
      <c r="C77" s="6"/>
      <c r="D77" s="18"/>
      <c r="E77" s="18"/>
      <c r="F77" s="18"/>
      <c r="G77" s="18"/>
      <c r="H77" s="18"/>
      <c r="I77" s="18"/>
      <c r="J77" s="20"/>
      <c r="K77" s="28"/>
      <c r="L77" s="36"/>
      <c r="M77" s="25"/>
      <c r="N77" s="25"/>
      <c r="O77" s="25"/>
      <c r="P77" s="19"/>
    </row>
    <row r="78" spans="1:16">
      <c r="A78" s="6"/>
      <c r="B78" s="6"/>
      <c r="C78" s="6"/>
      <c r="D78" s="18"/>
      <c r="E78" s="18"/>
      <c r="F78" s="18"/>
      <c r="G78" s="18"/>
      <c r="H78" s="18"/>
      <c r="I78" s="18"/>
      <c r="J78" s="20"/>
      <c r="K78" s="28"/>
      <c r="L78" s="36"/>
      <c r="M78" s="25"/>
      <c r="N78" s="25"/>
      <c r="O78" s="25"/>
      <c r="P78" s="19"/>
    </row>
    <row r="79" spans="1:16">
      <c r="A79" s="6"/>
      <c r="B79" s="6"/>
      <c r="C79" s="6"/>
      <c r="D79" s="18"/>
      <c r="E79" s="18"/>
      <c r="F79" s="18"/>
      <c r="G79" s="18"/>
      <c r="H79" s="18"/>
      <c r="I79" s="18"/>
      <c r="J79" s="20"/>
      <c r="K79" s="28"/>
      <c r="L79" s="36"/>
      <c r="M79" s="32"/>
      <c r="N79" s="25"/>
      <c r="O79" s="25"/>
      <c r="P79" s="19"/>
    </row>
    <row r="80" spans="1:16">
      <c r="A80" s="6"/>
      <c r="B80" s="6"/>
      <c r="C80" s="6"/>
      <c r="D80" s="18"/>
      <c r="E80" s="18"/>
      <c r="F80" s="18"/>
      <c r="G80" s="18"/>
      <c r="H80" s="18"/>
      <c r="I80" s="18"/>
      <c r="J80" s="20"/>
      <c r="K80" s="28"/>
      <c r="L80" s="36"/>
      <c r="M80" s="25"/>
      <c r="N80" s="25"/>
      <c r="O80" s="25"/>
      <c r="P80" s="19"/>
    </row>
    <row r="81" spans="1:16">
      <c r="A81" s="6"/>
      <c r="B81" s="6"/>
      <c r="C81" s="6"/>
      <c r="D81" s="18"/>
      <c r="E81" s="18"/>
      <c r="F81" s="18"/>
      <c r="G81" s="18"/>
      <c r="H81" s="18"/>
      <c r="I81" s="18"/>
      <c r="J81" s="20"/>
      <c r="K81" s="29"/>
      <c r="L81" s="36"/>
      <c r="M81" s="25"/>
      <c r="N81" s="25"/>
      <c r="O81" s="25"/>
      <c r="P81" s="19"/>
    </row>
    <row r="82" spans="1:16">
      <c r="A82" s="6"/>
      <c r="B82" s="6"/>
      <c r="C82" s="6"/>
      <c r="D82" s="18"/>
      <c r="E82" s="18"/>
      <c r="F82" s="18"/>
      <c r="G82" s="18"/>
      <c r="H82" s="18"/>
      <c r="I82" s="18"/>
      <c r="J82" s="20"/>
      <c r="K82" s="28"/>
      <c r="L82" s="36"/>
      <c r="M82" s="25"/>
      <c r="N82" s="25"/>
      <c r="O82" s="25"/>
      <c r="P82" s="19"/>
    </row>
    <row r="83" spans="1:16">
      <c r="A83" s="6"/>
      <c r="B83" s="6"/>
      <c r="C83" s="6"/>
      <c r="D83" s="18"/>
      <c r="E83" s="18"/>
      <c r="F83" s="18"/>
      <c r="G83" s="18"/>
      <c r="H83" s="18"/>
      <c r="I83" s="18"/>
      <c r="J83" s="20"/>
      <c r="K83" s="28"/>
      <c r="L83" s="36"/>
      <c r="M83" s="25"/>
      <c r="N83" s="25"/>
      <c r="O83" s="25"/>
      <c r="P83" s="19"/>
    </row>
    <row r="84" spans="1:16">
      <c r="A84" s="6"/>
      <c r="B84" s="6"/>
      <c r="C84" s="6"/>
      <c r="D84" s="18"/>
      <c r="E84" s="18"/>
      <c r="F84" s="18"/>
      <c r="G84" s="18"/>
      <c r="H84" s="18"/>
      <c r="I84" s="18"/>
      <c r="J84" s="20"/>
      <c r="K84" s="28"/>
      <c r="L84" s="36"/>
      <c r="M84" s="25"/>
      <c r="N84" s="25"/>
      <c r="O84" s="25"/>
      <c r="P84" s="19"/>
    </row>
    <row r="85" spans="1:16">
      <c r="A85" s="6"/>
      <c r="B85" s="6"/>
      <c r="C85" s="6"/>
      <c r="D85" s="18"/>
      <c r="E85" s="18"/>
      <c r="F85" s="18"/>
      <c r="G85" s="18"/>
      <c r="H85" s="18"/>
      <c r="I85" s="18"/>
      <c r="J85" s="20"/>
      <c r="K85" s="28"/>
      <c r="L85" s="36"/>
      <c r="M85" s="25"/>
      <c r="N85" s="25"/>
      <c r="O85" s="25"/>
      <c r="P85" s="19"/>
    </row>
    <row r="86" spans="1:16">
      <c r="A86" s="6"/>
      <c r="B86" s="6"/>
      <c r="C86" s="6"/>
      <c r="D86" s="18"/>
      <c r="E86" s="18"/>
      <c r="F86" s="18"/>
      <c r="G86" s="18"/>
      <c r="H86" s="18"/>
      <c r="I86" s="18"/>
      <c r="J86" s="20"/>
      <c r="K86" s="28"/>
      <c r="L86" s="36"/>
      <c r="M86" s="25"/>
      <c r="N86" s="25"/>
      <c r="O86" s="25"/>
      <c r="P86" s="19"/>
    </row>
    <row r="87" spans="1:16">
      <c r="A87" s="6"/>
      <c r="B87" s="6"/>
      <c r="C87" s="6"/>
      <c r="D87" s="18"/>
      <c r="E87" s="18"/>
      <c r="F87" s="18"/>
      <c r="G87" s="18"/>
      <c r="H87" s="18"/>
      <c r="I87" s="18"/>
      <c r="J87" s="20"/>
      <c r="K87" s="28"/>
      <c r="L87" s="36"/>
      <c r="M87" s="25"/>
      <c r="N87" s="25"/>
      <c r="O87" s="25"/>
      <c r="P87" s="19"/>
    </row>
    <row r="88" spans="1:16">
      <c r="A88" s="6"/>
      <c r="B88" s="6"/>
      <c r="C88" s="6"/>
      <c r="D88" s="18"/>
      <c r="E88" s="18"/>
      <c r="F88" s="18"/>
      <c r="G88" s="18"/>
      <c r="H88" s="18"/>
      <c r="I88" s="18"/>
      <c r="J88" s="20"/>
      <c r="K88" s="28"/>
      <c r="L88" s="36"/>
      <c r="M88" s="32"/>
      <c r="N88" s="25"/>
      <c r="O88" s="25"/>
      <c r="P88" s="19"/>
    </row>
    <row r="89" spans="1:16">
      <c r="A89" s="6"/>
      <c r="B89" s="6"/>
      <c r="C89" s="6"/>
      <c r="D89" s="18"/>
      <c r="E89" s="18"/>
      <c r="F89" s="18"/>
      <c r="G89" s="18"/>
      <c r="H89" s="18"/>
      <c r="I89" s="18"/>
      <c r="J89" s="20"/>
      <c r="K89" s="28"/>
      <c r="L89" s="36"/>
      <c r="M89" s="25"/>
      <c r="N89" s="25"/>
      <c r="O89" s="25"/>
      <c r="P89" s="19"/>
    </row>
    <row r="90" spans="1:16">
      <c r="A90" s="6"/>
      <c r="B90" s="6"/>
      <c r="C90" s="6"/>
      <c r="D90" s="18"/>
      <c r="E90" s="18"/>
      <c r="F90" s="18"/>
      <c r="G90" s="18"/>
      <c r="H90" s="18"/>
      <c r="I90" s="18"/>
      <c r="J90" s="20"/>
      <c r="K90" s="28"/>
      <c r="L90" s="36"/>
      <c r="M90" s="25"/>
      <c r="N90" s="25"/>
      <c r="O90" s="25"/>
      <c r="P90" s="19"/>
    </row>
    <row r="91" spans="1:16">
      <c r="A91" s="6"/>
      <c r="B91" s="6"/>
      <c r="C91" s="6"/>
      <c r="D91" s="18"/>
      <c r="E91" s="18"/>
      <c r="F91" s="18"/>
      <c r="G91" s="18"/>
      <c r="H91" s="18"/>
      <c r="I91" s="18"/>
      <c r="J91" s="20"/>
      <c r="K91" s="28"/>
      <c r="L91" s="36"/>
      <c r="M91" s="25"/>
      <c r="N91" s="25"/>
      <c r="O91" s="25"/>
      <c r="P91" s="19"/>
    </row>
    <row r="92" spans="1:16">
      <c r="A92" s="6"/>
      <c r="B92" s="6"/>
      <c r="C92" s="6"/>
      <c r="D92" s="18"/>
      <c r="E92" s="18"/>
      <c r="F92" s="18"/>
      <c r="G92" s="18"/>
      <c r="H92" s="18"/>
      <c r="I92" s="18"/>
      <c r="J92" s="20"/>
      <c r="K92" s="28"/>
      <c r="L92" s="36"/>
      <c r="M92" s="25"/>
      <c r="N92" s="25"/>
      <c r="O92" s="25"/>
      <c r="P92" s="19"/>
    </row>
    <row r="93" spans="1:16">
      <c r="A93" s="6"/>
      <c r="B93" s="6"/>
      <c r="C93" s="6"/>
      <c r="D93" s="18"/>
      <c r="E93" s="18"/>
      <c r="F93" s="18"/>
      <c r="G93" s="18"/>
      <c r="H93" s="18"/>
      <c r="I93" s="18"/>
      <c r="J93" s="20"/>
      <c r="K93" s="28"/>
      <c r="L93" s="36"/>
      <c r="M93" s="25"/>
      <c r="N93" s="25"/>
      <c r="O93" s="25"/>
      <c r="P93" s="19"/>
    </row>
    <row r="94" spans="1:16">
      <c r="P94" s="19"/>
    </row>
    <row r="95" spans="1:16">
      <c r="P95" s="19"/>
    </row>
    <row r="96" spans="1:16">
      <c r="P96" s="19"/>
    </row>
    <row r="97" spans="16:16">
      <c r="P97" s="19"/>
    </row>
  </sheetData>
  <mergeCells count="3">
    <mergeCell ref="D1:E1"/>
    <mergeCell ref="F1:G1"/>
    <mergeCell ref="H1:I1"/>
  </mergeCells>
  <phoneticPr fontId="3" type="noConversion"/>
  <pageMargins left="0.75" right="0.75" top="1" bottom="1" header="0.5" footer="0.5"/>
  <pageSetup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prvi_kol</vt:lpstr>
      <vt:lpstr>drugi_kol</vt:lpstr>
      <vt:lpstr>13E013ENT_februar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Radakovic Zoran</dc:creator>
  <cp:lastModifiedBy>Windows User</cp:lastModifiedBy>
  <dcterms:created xsi:type="dcterms:W3CDTF">2022-01-23T22:26:14Z</dcterms:created>
  <dcterms:modified xsi:type="dcterms:W3CDTF">2022-02-18T14:11:02Z</dcterms:modified>
</cp:coreProperties>
</file>